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700" firstSheet="5" activeTab="8"/>
  </bookViews>
  <sheets>
    <sheet name="Revenus" sheetId="1" r:id="rId1"/>
    <sheet name="Dépenses Générales" sheetId="2" r:id="rId2"/>
    <sheet name="Dépenses - Sécurité Publique" sheetId="3" r:id="rId3"/>
    <sheet name="Dépenses - Transport" sheetId="4" r:id="rId4"/>
    <sheet name="Dépense - Santé gouvernementale" sheetId="5" r:id="rId5"/>
    <sheet name="Dépenses - Urbanisme" sheetId="6" r:id="rId6"/>
    <sheet name="Dépenses - Récréationnelles" sheetId="7" r:id="rId7"/>
    <sheet name="Dépenses - Culturelles" sheetId="8" r:id="rId8"/>
    <sheet name="Sommaire" sheetId="9" r:id="rId9"/>
  </sheets>
  <definedNames/>
  <calcPr fullCalcOnLoad="1"/>
</workbook>
</file>

<file path=xl/sharedStrings.xml><?xml version="1.0" encoding="utf-8"?>
<sst xmlns="http://schemas.openxmlformats.org/spreadsheetml/2006/main" count="286" uniqueCount="210">
  <si>
    <t>Revenus</t>
  </si>
  <si>
    <t xml:space="preserve"> </t>
  </si>
  <si>
    <t xml:space="preserve"> Administration</t>
  </si>
  <si>
    <t xml:space="preserve">   Postage</t>
  </si>
  <si>
    <t xml:space="preserve">   Internet</t>
  </si>
  <si>
    <t>Acct #</t>
  </si>
  <si>
    <t>02-61000-141</t>
  </si>
  <si>
    <t>02-61000-670</t>
  </si>
  <si>
    <t>Taxes</t>
  </si>
  <si>
    <t xml:space="preserve">   CSST </t>
  </si>
  <si>
    <t xml:space="preserve">   Calcium</t>
  </si>
  <si>
    <t xml:space="preserve">   Sault des Chats</t>
  </si>
  <si>
    <t>Municipalité de Bristol</t>
  </si>
  <si>
    <t>Services Municipaux</t>
  </si>
  <si>
    <t xml:space="preserve">  Part MRC (0.155/100)</t>
  </si>
  <si>
    <t xml:space="preserve">  Services  SQ (0.09/100)</t>
  </si>
  <si>
    <t xml:space="preserve">  Environmentale (100/unité)</t>
  </si>
  <si>
    <t xml:space="preserve">  Environmentale (50/unité)</t>
  </si>
  <si>
    <t xml:space="preserve">  Déchets (626 @ $65 par unité)</t>
  </si>
  <si>
    <t>Revenu total des Taxes</t>
  </si>
  <si>
    <t>Autres Services Fournis</t>
  </si>
  <si>
    <t>Autres Revenus</t>
  </si>
  <si>
    <t>Permis et Certificats</t>
  </si>
  <si>
    <t>Frais de Mutation</t>
  </si>
  <si>
    <t>Intérêts sur arrérages</t>
  </si>
  <si>
    <t>Intérêts Banque et investissement</t>
  </si>
  <si>
    <t>Frais Roulottes</t>
  </si>
  <si>
    <t>Fonds de Projet</t>
  </si>
  <si>
    <t>Coût des Avis d'Arrérage de Taxes</t>
  </si>
  <si>
    <t>Programme d'Emploi</t>
  </si>
  <si>
    <t>Réserve de Camion</t>
  </si>
  <si>
    <t>Subvention Gouvernementale - passage à niveau</t>
  </si>
  <si>
    <t>Fonds d'Entretien de Chemins</t>
  </si>
  <si>
    <t>Divers Revenus</t>
  </si>
  <si>
    <t>Transferts Conditionnels</t>
  </si>
  <si>
    <t xml:space="preserve"> Subvention de L'Ecuyer pour ch. Elmside </t>
  </si>
  <si>
    <t xml:space="preserve"> Appropriation de Surplus</t>
  </si>
  <si>
    <t>Total des Revenus</t>
  </si>
  <si>
    <t>Dépenses</t>
  </si>
  <si>
    <t>Administration générale</t>
  </si>
  <si>
    <t xml:space="preserve"> Législation</t>
  </si>
  <si>
    <t xml:space="preserve">   Maire et Conseillers - Rémunération</t>
  </si>
  <si>
    <t xml:space="preserve">   Maire et Conseillers - Allocation Non-Taxable</t>
  </si>
  <si>
    <t xml:space="preserve">   Maire et Conseillers - Part de l'Employeur</t>
  </si>
  <si>
    <t xml:space="preserve">   Maire et Conseillers - Comités</t>
  </si>
  <si>
    <t xml:space="preserve">   Maire et Conseillers - Conventions et Voyages</t>
  </si>
  <si>
    <t xml:space="preserve">   Maire et Conseillers - Erreurs et Omission</t>
  </si>
  <si>
    <t>Gestion Financière et Administrative</t>
  </si>
  <si>
    <t xml:space="preserve">   Rémunération - Directeur Général</t>
  </si>
  <si>
    <t xml:space="preserve">   Contribution de l'Employeur</t>
  </si>
  <si>
    <t xml:space="preserve">   Plan de Pension des Employés</t>
  </si>
  <si>
    <t xml:space="preserve">   Plan de Santé des Employés</t>
  </si>
  <si>
    <t xml:space="preserve">   Kilométrage - Directeur Général</t>
  </si>
  <si>
    <t xml:space="preserve">   Téléphone</t>
  </si>
  <si>
    <t xml:space="preserve">   Avis Publics</t>
  </si>
  <si>
    <t xml:space="preserve">   Véréficateur </t>
  </si>
  <si>
    <t xml:space="preserve">   Achats de Fournitures de Bureau</t>
  </si>
  <si>
    <t xml:space="preserve">   Programme de Services d'Ordinateur</t>
  </si>
  <si>
    <t xml:space="preserve">   Réparation d'équipement de Bureau</t>
  </si>
  <si>
    <t xml:space="preserve">   Bond de Secrétaire</t>
  </si>
  <si>
    <t xml:space="preserve">   Compteur Postal</t>
  </si>
  <si>
    <t xml:space="preserve">   Fourniture de Bureau</t>
  </si>
  <si>
    <t xml:space="preserve">   Photocopieur</t>
  </si>
  <si>
    <t xml:space="preserve">   Commis de Bureau</t>
  </si>
  <si>
    <t xml:space="preserve">   Aide exécutive de Bureau</t>
  </si>
  <si>
    <t xml:space="preserve">   Plan de santé des Employés</t>
  </si>
  <si>
    <t xml:space="preserve">   Kilométrage - Inspecteur en Bâtiment</t>
  </si>
  <si>
    <t>Élections Municipales</t>
  </si>
  <si>
    <t xml:space="preserve"> Évaluation</t>
  </si>
  <si>
    <t xml:space="preserve">   MRC Pontiac - Part d'Évaluation</t>
  </si>
  <si>
    <t>Autres</t>
  </si>
  <si>
    <t xml:space="preserve">   Nettoyage de l'Hôtel de Ville</t>
  </si>
  <si>
    <t xml:space="preserve">   Frais Légaux</t>
  </si>
  <si>
    <t xml:space="preserve">   Assurance Responsabilité</t>
  </si>
  <si>
    <t xml:space="preserve">   Abonnement</t>
  </si>
  <si>
    <t xml:space="preserve">   Dons</t>
  </si>
  <si>
    <t xml:space="preserve">   Dépenses imprévues</t>
  </si>
  <si>
    <t xml:space="preserve">   Mesures d'Urgence</t>
  </si>
  <si>
    <t xml:space="preserve">   Remboursement de Taxes</t>
  </si>
  <si>
    <t xml:space="preserve">   Assurance sur Équipement de Bureau</t>
  </si>
  <si>
    <t xml:space="preserve">   Promotion Municipales</t>
  </si>
  <si>
    <t>Total d'Administration Municipale</t>
  </si>
  <si>
    <t>Sécurité Publique</t>
  </si>
  <si>
    <t xml:space="preserve"> Protection Policière</t>
  </si>
  <si>
    <t xml:space="preserve">   Contribution Financière à la SQ</t>
  </si>
  <si>
    <t>Protection d'incendie</t>
  </si>
  <si>
    <t xml:space="preserve">   Rémunération - Pompiers</t>
  </si>
  <si>
    <t xml:space="preserve">   Permis d'Équipement de Communication </t>
  </si>
  <si>
    <t xml:space="preserve">   Assurance d'Équipements de Communication</t>
  </si>
  <si>
    <t xml:space="preserve">   Assurance de Véhicule d'Incendie</t>
  </si>
  <si>
    <t xml:space="preserve">   Déneigement</t>
  </si>
  <si>
    <t xml:space="preserve">   Caserne - Entretien</t>
  </si>
  <si>
    <t xml:space="preserve">   Véhicule d'Incedie - Entretien</t>
  </si>
  <si>
    <t xml:space="preserve">   Plaques de Véhicule d'Incendie</t>
  </si>
  <si>
    <t xml:space="preserve">   Souper de Noël</t>
  </si>
  <si>
    <t xml:space="preserve">   Caserne - Chauffage</t>
  </si>
  <si>
    <t xml:space="preserve">   Caserne - Électricité</t>
  </si>
  <si>
    <t xml:space="preserve">   Téléphone Caserne #2 </t>
  </si>
  <si>
    <t xml:space="preserve">   Téléphone Caserne #1 </t>
  </si>
  <si>
    <t xml:space="preserve">   Assurance des Casernes</t>
  </si>
  <si>
    <t xml:space="preserve">   Compensation de Département d'Incendie</t>
  </si>
  <si>
    <t xml:space="preserve">   Fournitures et Entraînement d'Incendie</t>
  </si>
  <si>
    <t xml:space="preserve">   Pagettes</t>
  </si>
  <si>
    <t xml:space="preserve">   Réparation d'Équipement de Communication</t>
  </si>
  <si>
    <t xml:space="preserve">   Téléphone Cellulaire</t>
  </si>
  <si>
    <t>Total Sécurité Publique</t>
  </si>
  <si>
    <t>Transport</t>
  </si>
  <si>
    <t xml:space="preserve"> Chemins Municipaux</t>
  </si>
  <si>
    <t xml:space="preserve">   Salaires</t>
  </si>
  <si>
    <t xml:space="preserve">   Voyage d'Été</t>
  </si>
  <si>
    <t xml:space="preserve">   Permis de Radio</t>
  </si>
  <si>
    <t xml:space="preserve">   Arpenteur et Notaire</t>
  </si>
  <si>
    <t xml:space="preserve">   Assurance de Garage</t>
  </si>
  <si>
    <t xml:space="preserve">   Véhicules - Assurance</t>
  </si>
  <si>
    <t xml:space="preserve">   Véhicules - Plaques</t>
  </si>
  <si>
    <t xml:space="preserve">   Réparations et Fourniture de Garage</t>
  </si>
  <si>
    <t xml:space="preserve">   Réparations des Véhicules d'Été</t>
  </si>
  <si>
    <t xml:space="preserve">   Réparation d'Équipement de Commun. </t>
  </si>
  <si>
    <t xml:space="preserve">   Petits Outils</t>
  </si>
  <si>
    <t xml:space="preserve">   Équipement et Cours de Sécurité</t>
  </si>
  <si>
    <t xml:space="preserve">   Électricité Garage - Été</t>
  </si>
  <si>
    <t xml:space="preserve">   Réparation de tracteur et déchiqueteur</t>
  </si>
  <si>
    <t xml:space="preserve">   Pelle Mécanique et Balayeur</t>
  </si>
  <si>
    <t xml:space="preserve">   Achat de Terrain</t>
  </si>
  <si>
    <t xml:space="preserve">   Entretien / Amélioration de Chemin</t>
  </si>
  <si>
    <t xml:space="preserve">   Subvention de L'Ecuyer pour ch. Elmside </t>
  </si>
  <si>
    <t xml:space="preserve">   Réserve d'Équipement</t>
  </si>
  <si>
    <t xml:space="preserve">   Quartier # 1</t>
  </si>
  <si>
    <t xml:space="preserve">   Quartier # 2</t>
  </si>
  <si>
    <t xml:space="preserve">   Quartier # 3</t>
  </si>
  <si>
    <t xml:space="preserve">   Quartier # 4</t>
  </si>
  <si>
    <t xml:space="preserve">   Quartier # 5</t>
  </si>
  <si>
    <t xml:space="preserve">   Quartier # 6</t>
  </si>
  <si>
    <t xml:space="preserve">   Entretien Général des Chemins</t>
  </si>
  <si>
    <t xml:space="preserve">   Voie Ferrée à Norway</t>
  </si>
  <si>
    <t xml:space="preserve">   Réparations de Pesée</t>
  </si>
  <si>
    <t xml:space="preserve">   Cabine de Pesée - Électricité</t>
  </si>
  <si>
    <t xml:space="preserve">   Cabine de Pesée - Assurance</t>
  </si>
  <si>
    <t xml:space="preserve">   Scie à Chaîne</t>
  </si>
  <si>
    <t xml:space="preserve"> Dénaigement</t>
  </si>
  <si>
    <t xml:space="preserve">   Location d'équipement d'Hiver</t>
  </si>
  <si>
    <t xml:space="preserve">   Contrat de Neige</t>
  </si>
  <si>
    <t xml:space="preserve">   Réparation de Véhicules d'Hiver</t>
  </si>
  <si>
    <t xml:space="preserve">   Sable et Sel - Hiver</t>
  </si>
  <si>
    <t xml:space="preserve">   Essence pour l'Hiver</t>
  </si>
  <si>
    <t xml:space="preserve">   Électricité du Garage - Hiver</t>
  </si>
  <si>
    <t xml:space="preserve"> Éclairage de chemins</t>
  </si>
  <si>
    <t xml:space="preserve">   Électricité</t>
  </si>
  <si>
    <t>Circulation</t>
  </si>
  <si>
    <t xml:space="preserve">   Panneaux de Signalisation</t>
  </si>
  <si>
    <t>Total Transport</t>
  </si>
  <si>
    <t>Déchets Domestiques</t>
  </si>
  <si>
    <t xml:space="preserve">   Plan Santé L'Employées</t>
  </si>
  <si>
    <t xml:space="preserve">   Réparations</t>
  </si>
  <si>
    <t xml:space="preserve">   Recyclage</t>
  </si>
  <si>
    <t xml:space="preserve">   Komatsu Chargeur</t>
  </si>
  <si>
    <t xml:space="preserve">   Frais de Garantie</t>
  </si>
  <si>
    <t xml:space="preserve">   Dépense de Déchets - Main d'Oeuvre</t>
  </si>
  <si>
    <t xml:space="preserve">   Dépense de Déchets - Essence et Huile</t>
  </si>
  <si>
    <t xml:space="preserve">   Dépense de Déchets - Rép. &amp; Ent.</t>
  </si>
  <si>
    <t xml:space="preserve">   Transfert des Déchets</t>
  </si>
  <si>
    <t>Total Santé Environementale</t>
  </si>
  <si>
    <t>Urbanisme et Développement Régional</t>
  </si>
  <si>
    <t>Urbanisme</t>
  </si>
  <si>
    <t xml:space="preserve">   Inspecteur en Bâtiment - Rémunération</t>
  </si>
  <si>
    <t xml:space="preserve">   Permis et Fournitures</t>
  </si>
  <si>
    <t>Total Urbanisme et Développement</t>
  </si>
  <si>
    <t>Activités Récréationnelles</t>
  </si>
  <si>
    <t xml:space="preserve"> Parcs et Terrains de Jeux</t>
  </si>
  <si>
    <t xml:space="preserve">   Utilisation de l'Arena de Shawville </t>
  </si>
  <si>
    <t xml:space="preserve">   Distributrice de boissons Hôtel de Ville</t>
  </si>
  <si>
    <t xml:space="preserve">   Assurance Centre Communautaire</t>
  </si>
  <si>
    <t xml:space="preserve">   Rép. et Ent. Centre Communautaire</t>
  </si>
  <si>
    <t xml:space="preserve">   Produits Nettoyants</t>
  </si>
  <si>
    <t xml:space="preserve">   Hôtel de Ville - Électricité</t>
  </si>
  <si>
    <t xml:space="preserve">   Programme d'Emploi</t>
  </si>
  <si>
    <t xml:space="preserve">   Assurance - Quai</t>
  </si>
  <si>
    <t xml:space="preserve">   Parcs et Terrains de Jeux - Élect.</t>
  </si>
  <si>
    <t xml:space="preserve">   Rép. et Ent. Parcs</t>
  </si>
  <si>
    <t xml:space="preserve">   Réparation - Bristol Héritage</t>
  </si>
  <si>
    <t xml:space="preserve">   Électricité - Bristol Héritage</t>
  </si>
  <si>
    <t>Total Activités Récréationnelles</t>
  </si>
  <si>
    <t>Activités Culturelles</t>
  </si>
  <si>
    <t>Bibliothèque</t>
  </si>
  <si>
    <t xml:space="preserve">   Rémunération</t>
  </si>
  <si>
    <t xml:space="preserve">   Assurances Bibliothèque</t>
  </si>
  <si>
    <t xml:space="preserve">   Fournitures et Équipement Bibliothèque</t>
  </si>
  <si>
    <t xml:space="preserve">   Part de Bibliothèque par Capita</t>
  </si>
  <si>
    <t>Total Activités Récréationnelles et Culturelles</t>
  </si>
  <si>
    <t xml:space="preserve"> Transport</t>
  </si>
  <si>
    <t>Santé Environementale</t>
  </si>
  <si>
    <t>Urbanisme et Développement</t>
  </si>
  <si>
    <t>Récréationnelles et Culturelles</t>
  </si>
  <si>
    <t>Surplus Projecté</t>
  </si>
  <si>
    <t>Revenu Location (Centre Communautaire)</t>
  </si>
  <si>
    <t>TVQ Remboursement</t>
  </si>
  <si>
    <t xml:space="preserve"> Subvention de  L'Ecuyer </t>
  </si>
  <si>
    <t xml:space="preserve"> Subvention de déneigement</t>
  </si>
  <si>
    <t xml:space="preserve"> Réforme Ryan</t>
  </si>
  <si>
    <t xml:space="preserve"> Réforme Ryan - Hiver</t>
  </si>
  <si>
    <t xml:space="preserve"> Taxe sur l'Essence</t>
  </si>
  <si>
    <t xml:space="preserve">   Internet - Administration</t>
  </si>
  <si>
    <t xml:space="preserve">   Essence des Véhicules d'Été</t>
  </si>
  <si>
    <t xml:space="preserve">   Véhicule d'Incendie - Essence</t>
  </si>
  <si>
    <t xml:space="preserve">  -</t>
  </si>
  <si>
    <t>Budget 2013</t>
  </si>
  <si>
    <t xml:space="preserve">Budget 2013 </t>
  </si>
  <si>
    <t xml:space="preserve">   Rémunération - Chef Pompier</t>
  </si>
  <si>
    <t xml:space="preserve">  Location  93 Spartan</t>
  </si>
  <si>
    <t xml:space="preserve">   Officier d'application de la réglementation - Rémunéraion</t>
  </si>
</sst>
</file>

<file path=xl/styles.xml><?xml version="1.0" encoding="utf-8"?>
<styleSheet xmlns="http://schemas.openxmlformats.org/spreadsheetml/2006/main">
  <numFmts count="3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_(* #,##0.0_);_(* \(#,##0.0\);_(* &quot;-&quot;?_);_(@_)"/>
    <numFmt numFmtId="194" formatCode="_(* #,##0.000_);_(* \(#,##0.000\);_(* &quot;-&quot;???_);_(@_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9" fontId="0" fillId="0" borderId="0" xfId="15" applyNumberFormat="1" applyAlignment="1">
      <alignment/>
    </xf>
    <xf numFmtId="189" fontId="0" fillId="0" borderId="0" xfId="0" applyNumberFormat="1" applyAlignment="1">
      <alignment/>
    </xf>
    <xf numFmtId="189" fontId="0" fillId="0" borderId="1" xfId="15" applyNumberFormat="1" applyBorder="1" applyAlignment="1">
      <alignment/>
    </xf>
    <xf numFmtId="189" fontId="0" fillId="2" borderId="0" xfId="0" applyNumberFormat="1" applyFill="1" applyAlignment="1">
      <alignment/>
    </xf>
    <xf numFmtId="189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89" fontId="2" fillId="2" borderId="0" xfId="15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9" fontId="0" fillId="3" borderId="0" xfId="15" applyNumberFormat="1" applyFill="1" applyAlignment="1">
      <alignment/>
    </xf>
    <xf numFmtId="0" fontId="2" fillId="0" borderId="0" xfId="0" applyFont="1" applyAlignment="1">
      <alignment/>
    </xf>
    <xf numFmtId="189" fontId="2" fillId="3" borderId="0" xfId="15" applyNumberFormat="1" applyFont="1" applyFill="1" applyAlignment="1">
      <alignment/>
    </xf>
    <xf numFmtId="189" fontId="2" fillId="0" borderId="0" xfId="15" applyNumberFormat="1" applyFont="1" applyAlignment="1">
      <alignment/>
    </xf>
    <xf numFmtId="189" fontId="0" fillId="0" borderId="0" xfId="15" applyNumberFormat="1" applyFont="1" applyAlignment="1">
      <alignment/>
    </xf>
    <xf numFmtId="189" fontId="0" fillId="0" borderId="1" xfId="15" applyNumberFormat="1" applyFont="1" applyBorder="1" applyAlignment="1">
      <alignment/>
    </xf>
    <xf numFmtId="189" fontId="0" fillId="0" borderId="2" xfId="15" applyNumberFormat="1" applyBorder="1" applyAlignment="1">
      <alignment/>
    </xf>
    <xf numFmtId="0" fontId="0" fillId="0" borderId="0" xfId="0" applyAlignment="1" quotePrefix="1">
      <alignment/>
    </xf>
    <xf numFmtId="189" fontId="0" fillId="0" borderId="0" xfId="0" applyNumberFormat="1" applyAlignment="1" quotePrefix="1">
      <alignment/>
    </xf>
    <xf numFmtId="0" fontId="0" fillId="0" borderId="0" xfId="0" applyFont="1" applyAlignment="1" quotePrefix="1">
      <alignment/>
    </xf>
    <xf numFmtId="189" fontId="3" fillId="0" borderId="0" xfId="15" applyNumberFormat="1" applyFont="1" applyAlignment="1">
      <alignment/>
    </xf>
    <xf numFmtId="189" fontId="5" fillId="0" borderId="0" xfId="15" applyNumberFormat="1" applyFont="1" applyAlignment="1">
      <alignment/>
    </xf>
    <xf numFmtId="189" fontId="0" fillId="2" borderId="0" xfId="15" applyNumberFormat="1" applyFont="1" applyFill="1" applyAlignment="1">
      <alignment/>
    </xf>
    <xf numFmtId="189" fontId="2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9" fontId="0" fillId="0" borderId="0" xfId="15" applyNumberFormat="1" applyFont="1" applyAlignment="1">
      <alignment/>
    </xf>
    <xf numFmtId="189" fontId="1" fillId="0" borderId="0" xfId="15" applyNumberFormat="1" applyFont="1" applyAlignment="1">
      <alignment/>
    </xf>
    <xf numFmtId="190" fontId="0" fillId="0" borderId="0" xfId="15" applyNumberFormat="1" applyFont="1" applyAlignment="1">
      <alignment/>
    </xf>
    <xf numFmtId="189" fontId="0" fillId="0" borderId="0" xfId="15" applyNumberFormat="1" applyFill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A2" sqref="A2"/>
    </sheetView>
  </sheetViews>
  <sheetFormatPr defaultColWidth="9.140625" defaultRowHeight="12.75"/>
  <cols>
    <col min="1" max="1" width="40.28125" style="0" customWidth="1"/>
    <col min="2" max="2" width="16.8515625" style="33" customWidth="1"/>
    <col min="3" max="3" width="14.8515625" style="0" customWidth="1"/>
    <col min="4" max="4" width="13.8515625" style="0" customWidth="1"/>
    <col min="5" max="5" width="12.28125" style="0" bestFit="1" customWidth="1"/>
    <col min="6" max="6" width="14.140625" style="0" bestFit="1" customWidth="1"/>
    <col min="7" max="7" width="12.140625" style="0" bestFit="1" customWidth="1"/>
    <col min="8" max="8" width="12.421875" style="0" bestFit="1" customWidth="1"/>
    <col min="9" max="9" width="15.00390625" style="0" hidden="1" customWidth="1"/>
    <col min="10" max="16" width="0" style="0" hidden="1" customWidth="1"/>
    <col min="18" max="18" width="12.28125" style="0" bestFit="1" customWidth="1"/>
  </cols>
  <sheetData>
    <row r="1" spans="1:5" ht="13.5">
      <c r="A1" s="9" t="s">
        <v>12</v>
      </c>
      <c r="B1" s="35"/>
      <c r="C1" s="9"/>
      <c r="D1" s="9"/>
      <c r="E1" s="9"/>
    </row>
    <row r="2" spans="1:5" ht="13.5">
      <c r="A2" s="9" t="s">
        <v>205</v>
      </c>
      <c r="B2" s="35"/>
      <c r="C2" s="9"/>
      <c r="D2" s="9">
        <f>0.375+0.09+0.155</f>
        <v>0.62</v>
      </c>
      <c r="E2" s="9"/>
    </row>
    <row r="3" spans="1:5" ht="13.5">
      <c r="A3" s="9" t="s">
        <v>0</v>
      </c>
      <c r="B3" s="35"/>
      <c r="C3" s="9"/>
      <c r="D3" s="9"/>
      <c r="E3" s="9"/>
    </row>
    <row r="5" spans="2:6" ht="12.75">
      <c r="B5" s="8">
        <v>2013</v>
      </c>
      <c r="C5" s="8">
        <v>2012</v>
      </c>
      <c r="D5" s="8">
        <v>2011</v>
      </c>
      <c r="E5" s="8">
        <v>2010</v>
      </c>
      <c r="F5" s="8">
        <v>2009</v>
      </c>
    </row>
    <row r="6" ht="12.75">
      <c r="A6" t="s">
        <v>1</v>
      </c>
    </row>
    <row r="7" spans="1:2" ht="12.75">
      <c r="A7" t="s">
        <v>1</v>
      </c>
      <c r="B7" s="38"/>
    </row>
    <row r="8" spans="1:17" ht="12.75">
      <c r="A8" s="12" t="s">
        <v>8</v>
      </c>
      <c r="B8" s="39">
        <v>643402</v>
      </c>
      <c r="C8" s="18">
        <f>C9/100*0.375</f>
        <v>618263.25</v>
      </c>
      <c r="D8" s="18">
        <f>D9/100*0.37</f>
        <v>489709.8185</v>
      </c>
      <c r="E8" s="1">
        <v>455466</v>
      </c>
      <c r="F8" s="1">
        <v>451989</v>
      </c>
      <c r="G8" s="21"/>
      <c r="Q8" s="2"/>
    </row>
    <row r="9" spans="2:5" ht="12.75">
      <c r="B9" s="40">
        <v>167117400</v>
      </c>
      <c r="C9" s="1">
        <v>164870200</v>
      </c>
      <c r="D9" s="1">
        <v>132354005</v>
      </c>
      <c r="E9" s="1">
        <v>130133684</v>
      </c>
    </row>
    <row r="10" spans="1:9" ht="12.75">
      <c r="A10" s="12" t="s">
        <v>13</v>
      </c>
      <c r="B10" s="41"/>
      <c r="C10" s="30"/>
      <c r="D10" s="30"/>
      <c r="E10" s="1"/>
      <c r="I10" s="1"/>
    </row>
    <row r="11" spans="1:18" ht="12.75">
      <c r="A11" t="s">
        <v>15</v>
      </c>
      <c r="B11" s="40">
        <v>158762</v>
      </c>
      <c r="C11" s="1">
        <f>C9/100*0.09</f>
        <v>148383.18</v>
      </c>
      <c r="D11" s="1">
        <f>D9/100*0.105</f>
        <v>138971.70525</v>
      </c>
      <c r="E11" s="1">
        <v>123627</v>
      </c>
      <c r="F11" s="1">
        <v>116226</v>
      </c>
      <c r="G11" s="21"/>
      <c r="I11" s="1"/>
      <c r="R11" s="2"/>
    </row>
    <row r="12" spans="1:9" ht="12.75">
      <c r="A12" t="s">
        <v>14</v>
      </c>
      <c r="B12" s="40">
        <v>275744</v>
      </c>
      <c r="C12" s="1">
        <f>C9/100*0.155</f>
        <v>255548.81</v>
      </c>
      <c r="D12" s="1">
        <f>D9/100*0.185</f>
        <v>244854.90925</v>
      </c>
      <c r="E12" s="1">
        <v>214720</v>
      </c>
      <c r="F12" s="1">
        <v>180796</v>
      </c>
      <c r="G12" s="21"/>
      <c r="I12" s="1"/>
    </row>
    <row r="13" spans="1:7" ht="12.75">
      <c r="A13" t="s">
        <v>16</v>
      </c>
      <c r="B13" s="40">
        <v>105800</v>
      </c>
      <c r="C13" s="1">
        <f>100*1058</f>
        <v>105800</v>
      </c>
      <c r="D13" s="1">
        <f>195*1278</f>
        <v>249210</v>
      </c>
      <c r="E13" s="1">
        <v>249210</v>
      </c>
      <c r="F13" s="1">
        <v>140000</v>
      </c>
      <c r="G13" s="21"/>
    </row>
    <row r="14" spans="1:7" ht="12.75">
      <c r="A14" t="s">
        <v>17</v>
      </c>
      <c r="B14" s="40">
        <v>11300</v>
      </c>
      <c r="C14" s="1">
        <f>50*226</f>
        <v>11300</v>
      </c>
      <c r="D14" s="1"/>
      <c r="E14" s="1"/>
      <c r="F14" s="1"/>
      <c r="G14" s="21"/>
    </row>
    <row r="15" spans="1:7" ht="13.5" thickBot="1">
      <c r="A15" t="s">
        <v>18</v>
      </c>
      <c r="B15" s="53">
        <v>41730</v>
      </c>
      <c r="C15" s="3">
        <v>40690</v>
      </c>
      <c r="D15" s="3">
        <v>41080</v>
      </c>
      <c r="E15" s="3">
        <v>26640</v>
      </c>
      <c r="F15" s="3">
        <v>26550</v>
      </c>
      <c r="G15" s="21"/>
    </row>
    <row r="16" spans="2:6" ht="12.75">
      <c r="B16" s="40">
        <v>593335</v>
      </c>
      <c r="C16" s="1">
        <f>SUM(C11:C15)</f>
        <v>561721.99</v>
      </c>
      <c r="D16" s="1">
        <f>SUM(D11:D15)</f>
        <v>674116.6145</v>
      </c>
      <c r="E16" s="1">
        <f>SUM(E11:E15)</f>
        <v>614197</v>
      </c>
      <c r="F16" s="1">
        <f>SUM(F11:F15)</f>
        <v>463572</v>
      </c>
    </row>
    <row r="17" spans="2:5" ht="12.75">
      <c r="B17" s="38"/>
      <c r="C17" s="1"/>
      <c r="D17" s="1"/>
      <c r="E17" s="1"/>
    </row>
    <row r="18" spans="1:6" ht="12.75">
      <c r="A18" t="s">
        <v>19</v>
      </c>
      <c r="B18" s="42">
        <v>1236737</v>
      </c>
      <c r="C18" s="5">
        <f>C8+C16</f>
        <v>1179985.24</v>
      </c>
      <c r="D18" s="5">
        <f>D8+D16</f>
        <v>1163826.433</v>
      </c>
      <c r="E18" s="5">
        <f>E8+E16</f>
        <v>1069663</v>
      </c>
      <c r="F18" s="4">
        <f>F8+F16</f>
        <v>915561</v>
      </c>
    </row>
    <row r="19" spans="2:5" ht="12.75">
      <c r="B19" s="40">
        <v>56752</v>
      </c>
      <c r="C19" s="1">
        <f>C18-D18</f>
        <v>16158.80700000003</v>
      </c>
      <c r="D19" s="1">
        <f>D18-E18</f>
        <v>94163.43299999996</v>
      </c>
      <c r="E19" s="1">
        <f>E18-F18</f>
        <v>154102</v>
      </c>
    </row>
    <row r="20" spans="1:6" ht="12.75">
      <c r="A20" t="s">
        <v>1</v>
      </c>
      <c r="C20" s="31" t="s">
        <v>1</v>
      </c>
      <c r="D20" s="31" t="s">
        <v>1</v>
      </c>
      <c r="E20" s="1"/>
      <c r="F20" s="1" t="s">
        <v>1</v>
      </c>
    </row>
    <row r="21" spans="1:6" ht="12.75">
      <c r="A21" s="7" t="s">
        <v>20</v>
      </c>
      <c r="B21" s="36"/>
      <c r="C21" s="24"/>
      <c r="D21" s="24"/>
      <c r="E21" s="24"/>
      <c r="F21" s="1"/>
    </row>
    <row r="22" spans="1:6" ht="12.75">
      <c r="A22" s="11" t="s">
        <v>2</v>
      </c>
      <c r="B22" s="37"/>
      <c r="C22" s="25"/>
      <c r="D22" s="25"/>
      <c r="E22" s="25"/>
      <c r="F22" s="1"/>
    </row>
    <row r="23" spans="1:7" ht="12.75">
      <c r="A23" s="13" t="s">
        <v>194</v>
      </c>
      <c r="B23" s="43">
        <v>2000</v>
      </c>
      <c r="C23" s="26">
        <v>4000</v>
      </c>
      <c r="D23" s="26">
        <v>4000</v>
      </c>
      <c r="E23" s="26">
        <v>4000</v>
      </c>
      <c r="F23" s="5">
        <v>4000</v>
      </c>
      <c r="G23" s="21"/>
    </row>
    <row r="24" spans="1:6" ht="12.75">
      <c r="A24" s="7"/>
      <c r="B24" s="44"/>
      <c r="C24" s="24"/>
      <c r="D24" s="24"/>
      <c r="E24" s="24"/>
      <c r="F24" s="1"/>
    </row>
    <row r="25" spans="1:7" ht="12.75">
      <c r="A25" s="13"/>
      <c r="B25" s="45"/>
      <c r="C25" s="18"/>
      <c r="D25" s="18"/>
      <c r="E25" s="18"/>
      <c r="F25" s="1"/>
      <c r="G25" t="s">
        <v>1</v>
      </c>
    </row>
    <row r="26" spans="1:6" ht="12.75">
      <c r="A26" s="7" t="s">
        <v>21</v>
      </c>
      <c r="B26" s="44"/>
      <c r="C26" s="24"/>
      <c r="D26" s="24"/>
      <c r="E26" s="24"/>
      <c r="F26" s="1"/>
    </row>
    <row r="27" spans="1:7" ht="12.75">
      <c r="A27" t="s">
        <v>22</v>
      </c>
      <c r="B27" s="40">
        <v>5000</v>
      </c>
      <c r="C27" s="1">
        <v>5500</v>
      </c>
      <c r="D27" s="1">
        <v>4000</v>
      </c>
      <c r="E27" s="1">
        <v>4000</v>
      </c>
      <c r="F27" s="1">
        <v>4000</v>
      </c>
      <c r="G27" s="21"/>
    </row>
    <row r="28" spans="1:7" ht="12.75">
      <c r="A28" t="s">
        <v>195</v>
      </c>
      <c r="B28" s="40">
        <v>108700</v>
      </c>
      <c r="C28" s="1">
        <v>37900</v>
      </c>
      <c r="D28" s="1">
        <v>31100</v>
      </c>
      <c r="E28" s="1">
        <v>27300</v>
      </c>
      <c r="F28" s="1">
        <v>23500</v>
      </c>
      <c r="G28" s="21"/>
    </row>
    <row r="29" spans="1:7" ht="12.75">
      <c r="A29" t="s">
        <v>23</v>
      </c>
      <c r="B29" s="40">
        <v>40000</v>
      </c>
      <c r="C29" s="1">
        <v>25000</v>
      </c>
      <c r="D29" s="1">
        <v>25000</v>
      </c>
      <c r="E29" s="1">
        <v>25000</v>
      </c>
      <c r="F29" s="1">
        <v>23000</v>
      </c>
      <c r="G29" s="21"/>
    </row>
    <row r="30" spans="1:7" ht="12.75">
      <c r="A30" t="s">
        <v>24</v>
      </c>
      <c r="B30" s="40">
        <v>6000</v>
      </c>
      <c r="C30" s="1">
        <v>6000</v>
      </c>
      <c r="D30" s="1">
        <v>10000</v>
      </c>
      <c r="E30" s="1">
        <v>12500</v>
      </c>
      <c r="F30" s="1">
        <v>12500</v>
      </c>
      <c r="G30" s="21"/>
    </row>
    <row r="31" spans="1:7" ht="12.75">
      <c r="A31" t="s">
        <v>25</v>
      </c>
      <c r="B31" s="40">
        <v>3000</v>
      </c>
      <c r="C31" s="1">
        <v>1000</v>
      </c>
      <c r="D31" s="1">
        <v>2000</v>
      </c>
      <c r="E31" s="1">
        <v>3500</v>
      </c>
      <c r="F31" s="1">
        <v>3500</v>
      </c>
      <c r="G31" s="21"/>
    </row>
    <row r="32" spans="1:7" ht="12.75">
      <c r="A32" t="s">
        <v>26</v>
      </c>
      <c r="B32" s="38">
        <v>120</v>
      </c>
      <c r="C32" s="1">
        <v>120</v>
      </c>
      <c r="D32" s="1">
        <v>120</v>
      </c>
      <c r="E32" s="1">
        <v>120</v>
      </c>
      <c r="F32" s="1">
        <v>120</v>
      </c>
      <c r="G32" s="21"/>
    </row>
    <row r="33" spans="1:7" ht="12.75">
      <c r="A33" t="s">
        <v>27</v>
      </c>
      <c r="B33" s="38">
        <v>500</v>
      </c>
      <c r="C33" s="1">
        <v>500</v>
      </c>
      <c r="D33" s="1">
        <v>0</v>
      </c>
      <c r="E33" s="1">
        <v>800</v>
      </c>
      <c r="F33" s="1">
        <v>0</v>
      </c>
      <c r="G33" s="21"/>
    </row>
    <row r="34" spans="1:7" ht="12.75">
      <c r="A34" t="s">
        <v>28</v>
      </c>
      <c r="B34" s="46" t="s">
        <v>204</v>
      </c>
      <c r="C34" s="1">
        <v>500</v>
      </c>
      <c r="D34" s="1">
        <v>500</v>
      </c>
      <c r="E34" s="1">
        <v>900</v>
      </c>
      <c r="F34" s="1">
        <v>900</v>
      </c>
      <c r="G34" s="21"/>
    </row>
    <row r="35" spans="1:7" ht="12.75">
      <c r="A35" t="s">
        <v>29</v>
      </c>
      <c r="B35" s="38" t="s">
        <v>204</v>
      </c>
      <c r="C35" s="1">
        <v>3000</v>
      </c>
      <c r="D35" s="1">
        <v>3000</v>
      </c>
      <c r="E35" s="1">
        <v>3008</v>
      </c>
      <c r="F35" s="1">
        <v>10200</v>
      </c>
      <c r="G35" s="21"/>
    </row>
    <row r="36" spans="1:7" ht="12.75">
      <c r="A36" t="s">
        <v>30</v>
      </c>
      <c r="B36" s="38"/>
      <c r="C36" s="1"/>
      <c r="D36" s="1">
        <v>0</v>
      </c>
      <c r="E36" s="1">
        <v>20000</v>
      </c>
      <c r="F36" s="1">
        <v>20000</v>
      </c>
      <c r="G36" s="21"/>
    </row>
    <row r="37" spans="1:7" ht="12.75">
      <c r="A37" t="s">
        <v>31</v>
      </c>
      <c r="B37" s="40">
        <v>2500</v>
      </c>
      <c r="C37" s="1">
        <v>2500</v>
      </c>
      <c r="D37" s="1">
        <v>2500</v>
      </c>
      <c r="E37" s="1">
        <v>2737</v>
      </c>
      <c r="F37" s="1">
        <v>2737</v>
      </c>
      <c r="G37" s="21"/>
    </row>
    <row r="38" spans="1:7" ht="12.75">
      <c r="A38" t="s">
        <v>32</v>
      </c>
      <c r="B38" s="40">
        <v>60000</v>
      </c>
      <c r="C38" s="1">
        <v>40000</v>
      </c>
      <c r="D38" s="1">
        <v>50000</v>
      </c>
      <c r="E38" s="1"/>
      <c r="F38" s="1"/>
      <c r="G38" s="21"/>
    </row>
    <row r="39" spans="1:7" ht="13.5" thickBot="1">
      <c r="A39" t="s">
        <v>33</v>
      </c>
      <c r="B39" s="53">
        <v>5000</v>
      </c>
      <c r="C39" s="3">
        <v>10000</v>
      </c>
      <c r="D39" s="3">
        <v>6000</v>
      </c>
      <c r="E39" s="3">
        <v>6000</v>
      </c>
      <c r="F39" s="3">
        <v>6000</v>
      </c>
      <c r="G39" s="21"/>
    </row>
    <row r="40" spans="2:6" ht="12.75">
      <c r="B40" s="42">
        <v>230820</v>
      </c>
      <c r="C40" s="5">
        <f>SUM(C27:C39)</f>
        <v>132020</v>
      </c>
      <c r="D40" s="5">
        <f>SUM(D27:D39)</f>
        <v>134220</v>
      </c>
      <c r="E40" s="5">
        <f>SUM(E27:E39)</f>
        <v>105865</v>
      </c>
      <c r="F40" s="5">
        <f>SUM(F27:F39)</f>
        <v>106457</v>
      </c>
    </row>
    <row r="41" spans="2:6" ht="12.75">
      <c r="B41" s="38"/>
      <c r="C41" s="1"/>
      <c r="D41" s="1"/>
      <c r="E41" s="1"/>
      <c r="F41" s="1"/>
    </row>
    <row r="42" spans="1:6" ht="12.75">
      <c r="A42" s="7" t="s">
        <v>34</v>
      </c>
      <c r="B42" s="44"/>
      <c r="C42" s="24"/>
      <c r="D42" s="24"/>
      <c r="E42" s="24"/>
      <c r="F42" s="1"/>
    </row>
    <row r="43" spans="1:7" ht="12.75">
      <c r="A43" t="s">
        <v>196</v>
      </c>
      <c r="B43" s="40">
        <v>15000</v>
      </c>
      <c r="C43" s="1"/>
      <c r="D43" s="1">
        <v>0</v>
      </c>
      <c r="E43" s="1">
        <v>6000</v>
      </c>
      <c r="F43" s="1">
        <v>4000</v>
      </c>
      <c r="G43" s="21"/>
    </row>
    <row r="44" spans="1:7" ht="12.75">
      <c r="A44" t="s">
        <v>197</v>
      </c>
      <c r="B44" s="40">
        <v>26620</v>
      </c>
      <c r="C44" s="1">
        <v>26620</v>
      </c>
      <c r="D44" s="1">
        <v>23508</v>
      </c>
      <c r="E44" s="1">
        <v>23508</v>
      </c>
      <c r="F44" s="1">
        <v>23508</v>
      </c>
      <c r="G44" s="21"/>
    </row>
    <row r="45" spans="1:7" ht="12.75">
      <c r="A45" t="s">
        <v>35</v>
      </c>
      <c r="B45" s="38" t="s">
        <v>204</v>
      </c>
      <c r="C45" s="1">
        <v>6000</v>
      </c>
      <c r="D45" s="1">
        <v>6000</v>
      </c>
      <c r="E45" s="1">
        <v>6000</v>
      </c>
      <c r="F45" s="1">
        <v>15000</v>
      </c>
      <c r="G45" s="21"/>
    </row>
    <row r="46" spans="1:7" ht="12.75">
      <c r="A46" t="s">
        <v>198</v>
      </c>
      <c r="B46" s="40">
        <v>388000</v>
      </c>
      <c r="C46" s="1">
        <v>384100</v>
      </c>
      <c r="D46" s="1">
        <v>401238</v>
      </c>
      <c r="E46" s="1">
        <v>401238</v>
      </c>
      <c r="F46" s="1">
        <v>401238</v>
      </c>
      <c r="G46" s="21"/>
    </row>
    <row r="47" spans="1:7" ht="12.75">
      <c r="A47" t="s">
        <v>199</v>
      </c>
      <c r="B47" s="40">
        <v>85000</v>
      </c>
      <c r="C47" s="1">
        <v>91236</v>
      </c>
      <c r="D47" s="1">
        <v>74098</v>
      </c>
      <c r="E47" s="1">
        <v>74098</v>
      </c>
      <c r="F47" s="1">
        <v>74098</v>
      </c>
      <c r="G47" s="21"/>
    </row>
    <row r="48" spans="1:7" ht="12.75">
      <c r="A48" t="s">
        <v>36</v>
      </c>
      <c r="B48" s="40">
        <v>52603</v>
      </c>
      <c r="C48" s="1">
        <v>4476</v>
      </c>
      <c r="D48" s="1">
        <v>279479</v>
      </c>
      <c r="E48" s="1">
        <v>361158</v>
      </c>
      <c r="F48" s="1">
        <f>551842-15</f>
        <v>551827</v>
      </c>
      <c r="G48" s="21"/>
    </row>
    <row r="49" spans="1:7" ht="13.5" thickBot="1">
      <c r="A49" t="s">
        <v>200</v>
      </c>
      <c r="B49" s="53">
        <v>142983</v>
      </c>
      <c r="C49" s="3"/>
      <c r="D49" s="3">
        <v>0</v>
      </c>
      <c r="E49" s="3">
        <v>20465</v>
      </c>
      <c r="F49" s="3">
        <v>22302</v>
      </c>
      <c r="G49" s="21"/>
    </row>
    <row r="50" spans="1:6" ht="12.75">
      <c r="A50" t="s">
        <v>1</v>
      </c>
      <c r="B50" s="42">
        <v>710206</v>
      </c>
      <c r="C50" s="5">
        <f>SUM(C43:C49)</f>
        <v>512432</v>
      </c>
      <c r="D50" s="5">
        <f>SUM(D43:D49)</f>
        <v>784323</v>
      </c>
      <c r="E50" s="5">
        <f>SUM(E43:E49)</f>
        <v>892467</v>
      </c>
      <c r="F50" s="5">
        <f>SUM(F43:F49)</f>
        <v>1091973</v>
      </c>
    </row>
    <row r="51" spans="2:6" ht="12.75">
      <c r="B51" s="38"/>
      <c r="E51" s="1"/>
      <c r="F51" s="1"/>
    </row>
    <row r="52" spans="1:6" ht="13.5">
      <c r="A52" s="6" t="s">
        <v>37</v>
      </c>
      <c r="B52" s="47">
        <v>2179763</v>
      </c>
      <c r="C52" s="10">
        <f>C50+C40+C23+C18</f>
        <v>1828437.24</v>
      </c>
      <c r="D52" s="10">
        <f>D50+D40+D23+D18</f>
        <v>2086369.433</v>
      </c>
      <c r="E52" s="10">
        <f>E50+E40+E23+E18</f>
        <v>2071995</v>
      </c>
      <c r="F52" s="10">
        <f>F50+F40+F23+F18</f>
        <v>2117991</v>
      </c>
    </row>
    <row r="53" ht="12.75">
      <c r="F53" s="29" t="s">
        <v>1</v>
      </c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workbookViewId="0" topLeftCell="A1">
      <selection activeCell="A3" sqref="A3"/>
    </sheetView>
  </sheetViews>
  <sheetFormatPr defaultColWidth="9.140625" defaultRowHeight="12.75"/>
  <cols>
    <col min="1" max="1" width="42.140625" style="0" customWidth="1"/>
    <col min="2" max="2" width="16.421875" style="0" customWidth="1"/>
    <col min="3" max="4" width="12.28125" style="0" customWidth="1"/>
    <col min="5" max="5" width="13.140625" style="0" customWidth="1"/>
    <col min="6" max="6" width="12.57421875" style="0" customWidth="1"/>
    <col min="7" max="7" width="12.140625" style="0" bestFit="1" customWidth="1"/>
  </cols>
  <sheetData>
    <row r="1" ht="6.75" customHeight="1"/>
    <row r="2" spans="1:5" ht="13.5">
      <c r="A2" s="9" t="s">
        <v>12</v>
      </c>
      <c r="B2" s="9"/>
      <c r="C2" s="9"/>
      <c r="D2" s="9"/>
      <c r="E2" s="9"/>
    </row>
    <row r="3" spans="1:5" ht="13.5">
      <c r="A3" s="9" t="s">
        <v>206</v>
      </c>
      <c r="B3" s="9"/>
      <c r="C3" s="9"/>
      <c r="D3" s="9"/>
      <c r="E3" s="9"/>
    </row>
    <row r="4" spans="1:5" ht="13.5">
      <c r="A4" s="9" t="s">
        <v>38</v>
      </c>
      <c r="B4" s="9"/>
      <c r="C4" s="9"/>
      <c r="D4" s="9"/>
      <c r="E4" s="9"/>
    </row>
    <row r="5" ht="5.25" customHeight="1"/>
    <row r="6" spans="2:7" ht="12.75">
      <c r="B6" s="8">
        <v>2013</v>
      </c>
      <c r="C6" s="8">
        <v>2012</v>
      </c>
      <c r="D6" s="8">
        <v>2011</v>
      </c>
      <c r="E6" s="8">
        <v>2010</v>
      </c>
      <c r="F6" s="8">
        <v>2009</v>
      </c>
      <c r="G6" s="8"/>
    </row>
    <row r="7" spans="1:5" ht="12.75">
      <c r="A7" s="7" t="s">
        <v>39</v>
      </c>
      <c r="B7" s="44"/>
      <c r="C7" s="7"/>
      <c r="D7" s="7"/>
      <c r="E7" s="7"/>
    </row>
    <row r="8" spans="1:5" ht="12.75">
      <c r="A8" s="11" t="s">
        <v>40</v>
      </c>
      <c r="B8" s="48"/>
      <c r="C8" s="11"/>
      <c r="D8" s="11"/>
      <c r="E8" s="11"/>
    </row>
    <row r="9" spans="1:7" ht="12.75">
      <c r="A9" s="13" t="s">
        <v>41</v>
      </c>
      <c r="B9" s="39">
        <v>41127</v>
      </c>
      <c r="C9" s="18">
        <v>40321</v>
      </c>
      <c r="D9" s="18">
        <v>39530</v>
      </c>
      <c r="E9" s="18">
        <v>38755</v>
      </c>
      <c r="F9" s="1">
        <v>37995</v>
      </c>
      <c r="G9" s="21"/>
    </row>
    <row r="10" spans="1:7" ht="12.75">
      <c r="A10" s="13" t="s">
        <v>42</v>
      </c>
      <c r="B10" s="39">
        <v>20562</v>
      </c>
      <c r="C10" s="18">
        <v>20159</v>
      </c>
      <c r="D10" s="18">
        <v>19764</v>
      </c>
      <c r="E10" s="18">
        <v>19377</v>
      </c>
      <c r="F10" s="1">
        <v>18997</v>
      </c>
      <c r="G10" s="21"/>
    </row>
    <row r="11" spans="1:7" ht="12.75">
      <c r="A11" s="13" t="s">
        <v>43</v>
      </c>
      <c r="B11" s="39">
        <v>3413</v>
      </c>
      <c r="C11" s="18">
        <v>3347</v>
      </c>
      <c r="D11" s="18">
        <v>3281</v>
      </c>
      <c r="E11" s="18">
        <v>3217</v>
      </c>
      <c r="F11" s="1">
        <v>3194</v>
      </c>
      <c r="G11" s="21"/>
    </row>
    <row r="12" spans="1:7" ht="12.75">
      <c r="A12" s="13" t="s">
        <v>44</v>
      </c>
      <c r="B12" s="39">
        <v>3000</v>
      </c>
      <c r="C12" s="18">
        <v>3000</v>
      </c>
      <c r="D12" s="18">
        <v>3000</v>
      </c>
      <c r="E12" s="18">
        <v>4692</v>
      </c>
      <c r="F12" s="1">
        <v>4600</v>
      </c>
      <c r="G12" s="21"/>
    </row>
    <row r="13" spans="1:7" ht="12.75">
      <c r="A13" s="13" t="s">
        <v>45</v>
      </c>
      <c r="B13" s="39">
        <v>3000</v>
      </c>
      <c r="C13" s="18">
        <v>3000</v>
      </c>
      <c r="D13" s="18">
        <v>4000</v>
      </c>
      <c r="E13" s="18">
        <v>4280</v>
      </c>
      <c r="F13" s="1">
        <v>4197</v>
      </c>
      <c r="G13" s="21"/>
    </row>
    <row r="14" spans="1:7" ht="13.5" thickBot="1">
      <c r="A14" s="13" t="s">
        <v>46</v>
      </c>
      <c r="B14" s="49">
        <v>2200</v>
      </c>
      <c r="C14" s="19">
        <v>2123</v>
      </c>
      <c r="D14" s="19">
        <v>2147</v>
      </c>
      <c r="E14" s="19">
        <v>2105</v>
      </c>
      <c r="F14" s="3">
        <v>2105</v>
      </c>
      <c r="G14" s="21"/>
    </row>
    <row r="15" spans="1:6" ht="12.75">
      <c r="A15" s="13"/>
      <c r="B15" s="39">
        <v>73302</v>
      </c>
      <c r="C15" s="1">
        <f>SUM(C9:C14)</f>
        <v>71950</v>
      </c>
      <c r="D15" s="1">
        <f>SUM(D9:D14)</f>
        <v>71722</v>
      </c>
      <c r="E15" s="1">
        <f>SUM(E9:E14)</f>
        <v>72426</v>
      </c>
      <c r="F15" s="1">
        <f>SUM(F9:F14)</f>
        <v>71088</v>
      </c>
    </row>
    <row r="16" spans="1:6" ht="7.5" customHeight="1">
      <c r="A16" s="13"/>
      <c r="B16" s="45"/>
      <c r="C16" s="13"/>
      <c r="D16" s="13"/>
      <c r="E16" s="18"/>
      <c r="F16" s="1"/>
    </row>
    <row r="17" spans="1:6" ht="12.75">
      <c r="A17" s="11" t="s">
        <v>47</v>
      </c>
      <c r="B17" s="48"/>
      <c r="C17" s="11"/>
      <c r="D17" s="11"/>
      <c r="E17" s="25"/>
      <c r="F17" s="1"/>
    </row>
    <row r="18" spans="1:7" ht="12.75">
      <c r="A18" s="13" t="s">
        <v>48</v>
      </c>
      <c r="B18" s="39">
        <v>43617</v>
      </c>
      <c r="C18" s="18">
        <v>42762</v>
      </c>
      <c r="D18" s="18">
        <v>36924</v>
      </c>
      <c r="E18" s="18">
        <v>38820</v>
      </c>
      <c r="F18" s="1">
        <v>38059</v>
      </c>
      <c r="G18" s="21"/>
    </row>
    <row r="19" spans="1:7" ht="12.75">
      <c r="A19" s="13" t="s">
        <v>49</v>
      </c>
      <c r="B19" s="39">
        <v>4361</v>
      </c>
      <c r="C19" s="18">
        <v>4276</v>
      </c>
      <c r="D19" s="18">
        <v>4000</v>
      </c>
      <c r="E19" s="18">
        <v>4232</v>
      </c>
      <c r="F19" s="1">
        <v>4149</v>
      </c>
      <c r="G19" s="21"/>
    </row>
    <row r="20" spans="1:7" ht="12.75">
      <c r="A20" s="13" t="s">
        <v>9</v>
      </c>
      <c r="B20" s="39">
        <v>4361</v>
      </c>
      <c r="C20" s="18">
        <v>4276</v>
      </c>
      <c r="D20" s="18">
        <v>7139</v>
      </c>
      <c r="E20" s="18">
        <v>7139</v>
      </c>
      <c r="F20" s="1">
        <v>7168</v>
      </c>
      <c r="G20" s="21"/>
    </row>
    <row r="21" spans="1:7" ht="12.75">
      <c r="A21" s="13" t="s">
        <v>50</v>
      </c>
      <c r="B21" s="45">
        <v>872</v>
      </c>
      <c r="C21" s="18">
        <v>855</v>
      </c>
      <c r="D21" s="18">
        <v>738</v>
      </c>
      <c r="E21" s="18">
        <v>393</v>
      </c>
      <c r="F21" s="1">
        <v>385</v>
      </c>
      <c r="G21" s="21"/>
    </row>
    <row r="22" spans="1:10" ht="12.75">
      <c r="A22" s="13" t="s">
        <v>51</v>
      </c>
      <c r="B22" s="45">
        <v>828</v>
      </c>
      <c r="C22" s="18">
        <v>812</v>
      </c>
      <c r="D22" s="18">
        <v>700</v>
      </c>
      <c r="E22" s="18">
        <v>223</v>
      </c>
      <c r="F22" s="1">
        <v>191</v>
      </c>
      <c r="G22" s="21"/>
      <c r="J22" s="2"/>
    </row>
    <row r="23" spans="1:7" ht="12.75">
      <c r="A23" s="13" t="s">
        <v>52</v>
      </c>
      <c r="B23" s="45">
        <v>600</v>
      </c>
      <c r="C23" s="18">
        <v>500</v>
      </c>
      <c r="D23" s="18">
        <v>2810</v>
      </c>
      <c r="E23" s="18">
        <v>2810</v>
      </c>
      <c r="F23" s="1">
        <v>2755</v>
      </c>
      <c r="G23" s="21"/>
    </row>
    <row r="24" spans="1:7" ht="12.75">
      <c r="A24" s="13" t="s">
        <v>3</v>
      </c>
      <c r="B24" s="39">
        <v>2500</v>
      </c>
      <c r="C24" s="18">
        <v>2500</v>
      </c>
      <c r="D24" s="18">
        <v>1500</v>
      </c>
      <c r="E24" s="18">
        <v>3666</v>
      </c>
      <c r="F24" s="1">
        <v>3594</v>
      </c>
      <c r="G24" s="21"/>
    </row>
    <row r="25" spans="1:7" ht="12.75">
      <c r="A25" s="13" t="s">
        <v>53</v>
      </c>
      <c r="B25" s="39">
        <v>9000</v>
      </c>
      <c r="C25" s="18">
        <v>9000</v>
      </c>
      <c r="D25" s="18">
        <v>9700</v>
      </c>
      <c r="E25" s="18">
        <v>9518</v>
      </c>
      <c r="F25" s="1">
        <v>9332</v>
      </c>
      <c r="G25" s="21"/>
    </row>
    <row r="26" spans="1:7" ht="12.75">
      <c r="A26" s="13" t="s">
        <v>201</v>
      </c>
      <c r="B26" s="45">
        <v>500</v>
      </c>
      <c r="C26" s="18">
        <v>500</v>
      </c>
      <c r="D26" s="18">
        <v>700</v>
      </c>
      <c r="E26" s="18">
        <v>722</v>
      </c>
      <c r="F26" s="1">
        <v>708</v>
      </c>
      <c r="G26" s="21"/>
    </row>
    <row r="27" spans="1:7" ht="12.75">
      <c r="A27" s="13" t="s">
        <v>54</v>
      </c>
      <c r="B27" s="39">
        <v>3000</v>
      </c>
      <c r="C27" s="18">
        <v>3000</v>
      </c>
      <c r="D27" s="18">
        <v>2340</v>
      </c>
      <c r="E27" s="18">
        <v>2340</v>
      </c>
      <c r="F27" s="1">
        <v>2294</v>
      </c>
      <c r="G27" s="21"/>
    </row>
    <row r="28" spans="1:7" ht="12.75">
      <c r="A28" s="13" t="s">
        <v>55</v>
      </c>
      <c r="B28" s="39">
        <v>8000</v>
      </c>
      <c r="C28" s="18">
        <v>8000</v>
      </c>
      <c r="D28" s="18">
        <v>8140</v>
      </c>
      <c r="E28" s="18">
        <v>7980</v>
      </c>
      <c r="F28" s="1">
        <v>7980</v>
      </c>
      <c r="G28" s="21"/>
    </row>
    <row r="29" spans="1:7" ht="12.75">
      <c r="A29" s="13" t="s">
        <v>56</v>
      </c>
      <c r="B29" s="39">
        <v>1500</v>
      </c>
      <c r="C29" s="18">
        <v>1000</v>
      </c>
      <c r="D29" s="18">
        <v>2000</v>
      </c>
      <c r="E29" s="18">
        <v>4051</v>
      </c>
      <c r="F29" s="1">
        <v>3972</v>
      </c>
      <c r="G29" s="21"/>
    </row>
    <row r="30" spans="1:7" ht="12.75">
      <c r="A30" s="13" t="s">
        <v>57</v>
      </c>
      <c r="B30" s="39">
        <v>3500</v>
      </c>
      <c r="C30" s="18">
        <v>3400</v>
      </c>
      <c r="D30" s="18">
        <v>3500</v>
      </c>
      <c r="E30" s="18">
        <v>3490</v>
      </c>
      <c r="F30" s="1">
        <v>3458</v>
      </c>
      <c r="G30" s="21"/>
    </row>
    <row r="31" spans="1:7" ht="12.75">
      <c r="A31" s="13" t="s">
        <v>58</v>
      </c>
      <c r="B31" s="39">
        <v>1000</v>
      </c>
      <c r="C31" s="18">
        <v>1000</v>
      </c>
      <c r="D31" s="18">
        <v>1000</v>
      </c>
      <c r="E31" s="18">
        <v>1020</v>
      </c>
      <c r="F31" s="1">
        <v>1000</v>
      </c>
      <c r="G31" s="21"/>
    </row>
    <row r="32" spans="1:7" ht="12.75">
      <c r="A32" s="13" t="s">
        <v>59</v>
      </c>
      <c r="B32" s="45">
        <v>220</v>
      </c>
      <c r="C32" s="18">
        <v>281</v>
      </c>
      <c r="D32" s="18">
        <v>132</v>
      </c>
      <c r="E32" s="18">
        <v>66</v>
      </c>
      <c r="F32" s="1">
        <v>66</v>
      </c>
      <c r="G32" s="21"/>
    </row>
    <row r="33" spans="1:7" ht="12.75">
      <c r="A33" s="13" t="s">
        <v>60</v>
      </c>
      <c r="B33" s="39">
        <v>1200</v>
      </c>
      <c r="C33" s="18">
        <v>1200</v>
      </c>
      <c r="D33" s="18">
        <v>1500</v>
      </c>
      <c r="E33" s="18">
        <v>2103</v>
      </c>
      <c r="F33" s="1">
        <v>2062</v>
      </c>
      <c r="G33" s="21"/>
    </row>
    <row r="34" spans="1:7" ht="12.75">
      <c r="A34" s="13" t="s">
        <v>61</v>
      </c>
      <c r="B34" s="39">
        <v>4000</v>
      </c>
      <c r="C34" s="18">
        <v>5000</v>
      </c>
      <c r="D34" s="18">
        <v>5000</v>
      </c>
      <c r="E34" s="18">
        <v>4441</v>
      </c>
      <c r="F34" s="1">
        <v>4354</v>
      </c>
      <c r="G34" s="21"/>
    </row>
    <row r="35" spans="1:7" ht="12.75">
      <c r="A35" s="13" t="s">
        <v>62</v>
      </c>
      <c r="B35" s="39">
        <v>1500</v>
      </c>
      <c r="C35" s="18">
        <v>1500</v>
      </c>
      <c r="D35" s="18">
        <v>1500</v>
      </c>
      <c r="E35" s="18">
        <v>1503</v>
      </c>
      <c r="F35" s="1">
        <v>1474</v>
      </c>
      <c r="G35" s="21"/>
    </row>
    <row r="36" spans="1:7" ht="12.75">
      <c r="A36" s="13" t="s">
        <v>63</v>
      </c>
      <c r="B36" s="39">
        <v>17848</v>
      </c>
      <c r="C36" s="18">
        <v>17499</v>
      </c>
      <c r="D36" s="18">
        <f>25350-8194</f>
        <v>17156</v>
      </c>
      <c r="E36" s="18">
        <v>15000</v>
      </c>
      <c r="F36" s="1">
        <v>24618</v>
      </c>
      <c r="G36" s="21"/>
    </row>
    <row r="37" spans="1:10" ht="12.75">
      <c r="A37" s="13" t="s">
        <v>64</v>
      </c>
      <c r="B37" s="45"/>
      <c r="C37" s="18"/>
      <c r="D37" s="18">
        <v>0</v>
      </c>
      <c r="E37" s="18">
        <v>31200</v>
      </c>
      <c r="F37" s="1">
        <v>0</v>
      </c>
      <c r="G37" s="21"/>
      <c r="J37" s="2"/>
    </row>
    <row r="38" spans="1:7" ht="12.75">
      <c r="A38" s="13" t="s">
        <v>50</v>
      </c>
      <c r="B38" s="45"/>
      <c r="C38" s="18"/>
      <c r="D38" s="18">
        <v>0</v>
      </c>
      <c r="E38" s="18">
        <v>624</v>
      </c>
      <c r="F38" s="1">
        <v>0</v>
      </c>
      <c r="G38" s="21"/>
    </row>
    <row r="39" spans="1:7" ht="12.75">
      <c r="A39" s="13" t="s">
        <v>49</v>
      </c>
      <c r="B39" s="45"/>
      <c r="C39" s="18"/>
      <c r="D39" s="18">
        <v>0</v>
      </c>
      <c r="E39" s="18">
        <v>2608</v>
      </c>
      <c r="F39" s="1">
        <v>0</v>
      </c>
      <c r="G39" s="21"/>
    </row>
    <row r="40" spans="1:7" ht="12.75">
      <c r="A40" s="13" t="s">
        <v>65</v>
      </c>
      <c r="B40" s="45"/>
      <c r="C40" s="18"/>
      <c r="D40" s="18">
        <v>0</v>
      </c>
      <c r="E40" s="18">
        <v>457</v>
      </c>
      <c r="F40" s="1">
        <v>0</v>
      </c>
      <c r="G40" s="21"/>
    </row>
    <row r="41" spans="1:7" ht="12.75">
      <c r="A41" s="13" t="s">
        <v>49</v>
      </c>
      <c r="B41" s="45"/>
      <c r="C41" s="18"/>
      <c r="D41" s="18">
        <f>E41*1.02</f>
        <v>2550</v>
      </c>
      <c r="E41" s="18">
        <v>2500</v>
      </c>
      <c r="F41" s="1">
        <v>4151</v>
      </c>
      <c r="G41" s="21"/>
    </row>
    <row r="42" spans="1:7" ht="12.75">
      <c r="A42" s="13" t="s">
        <v>65</v>
      </c>
      <c r="B42" s="45"/>
      <c r="C42" s="18"/>
      <c r="D42" s="18">
        <v>495</v>
      </c>
      <c r="E42" s="18">
        <v>485</v>
      </c>
      <c r="F42" s="1">
        <v>448</v>
      </c>
      <c r="G42" s="21"/>
    </row>
    <row r="43" spans="1:7" ht="12.75">
      <c r="A43" s="13" t="s">
        <v>50</v>
      </c>
      <c r="B43" s="45"/>
      <c r="C43" s="18"/>
      <c r="D43" s="18">
        <v>495</v>
      </c>
      <c r="E43" s="18">
        <v>485</v>
      </c>
      <c r="F43" s="1">
        <v>475</v>
      </c>
      <c r="G43" s="21"/>
    </row>
    <row r="44" spans="1:7" ht="13.5" thickBot="1">
      <c r="A44" s="13" t="s">
        <v>66</v>
      </c>
      <c r="B44" s="52">
        <v>500</v>
      </c>
      <c r="C44" s="19">
        <v>300</v>
      </c>
      <c r="D44" s="19">
        <v>500</v>
      </c>
      <c r="E44" s="19">
        <v>500</v>
      </c>
      <c r="F44" s="3">
        <v>500</v>
      </c>
      <c r="G44" s="21"/>
    </row>
    <row r="45" spans="1:6" ht="12.75">
      <c r="A45" s="13"/>
      <c r="B45" s="39">
        <v>108907</v>
      </c>
      <c r="C45" s="1">
        <f>SUM(C18:C44)</f>
        <v>107661</v>
      </c>
      <c r="D45" s="1">
        <f>SUM(D18:D44)</f>
        <v>110519</v>
      </c>
      <c r="E45" s="1">
        <f>SUM(E18:E44)</f>
        <v>148376</v>
      </c>
      <c r="F45" s="1">
        <f>SUM(F18:F44)</f>
        <v>123193</v>
      </c>
    </row>
    <row r="46" spans="1:6" ht="5.25" customHeight="1">
      <c r="A46" s="13"/>
      <c r="B46" s="45"/>
      <c r="C46" s="13"/>
      <c r="D46" s="13"/>
      <c r="E46" s="18"/>
      <c r="F46" s="1"/>
    </row>
    <row r="47" spans="1:6" ht="12.75">
      <c r="A47" s="11" t="s">
        <v>67</v>
      </c>
      <c r="B47" s="50">
        <v>11000</v>
      </c>
      <c r="C47" s="11"/>
      <c r="D47" s="11"/>
      <c r="E47" s="1">
        <v>0</v>
      </c>
      <c r="F47" s="1">
        <v>10365</v>
      </c>
    </row>
    <row r="48" spans="1:6" ht="5.25" customHeight="1">
      <c r="A48" s="13"/>
      <c r="B48" s="45"/>
      <c r="C48" s="13"/>
      <c r="D48" s="13"/>
      <c r="E48" s="18"/>
      <c r="F48" s="1"/>
    </row>
    <row r="49" spans="1:6" ht="12.75">
      <c r="A49" s="11" t="s">
        <v>68</v>
      </c>
      <c r="B49" s="48"/>
      <c r="C49" s="11"/>
      <c r="D49" s="11"/>
      <c r="E49" s="25"/>
      <c r="F49" s="1"/>
    </row>
    <row r="50" spans="1:6" ht="12.75">
      <c r="A50" s="13" t="s">
        <v>69</v>
      </c>
      <c r="B50" s="39">
        <v>275196</v>
      </c>
      <c r="C50" s="18">
        <v>255121</v>
      </c>
      <c r="D50" s="18">
        <v>245756</v>
      </c>
      <c r="E50" s="18">
        <v>210633</v>
      </c>
      <c r="F50" s="1">
        <v>171702</v>
      </c>
    </row>
    <row r="51" spans="1:6" ht="8.25" customHeight="1">
      <c r="A51" s="13"/>
      <c r="B51" s="45"/>
      <c r="C51" s="13"/>
      <c r="D51" s="13"/>
      <c r="E51" s="18"/>
      <c r="F51" s="1"/>
    </row>
    <row r="52" spans="1:6" ht="12.75">
      <c r="A52" s="11" t="s">
        <v>70</v>
      </c>
      <c r="B52" s="48"/>
      <c r="C52" s="11"/>
      <c r="D52" s="11"/>
      <c r="E52" s="1"/>
      <c r="F52" s="1"/>
    </row>
    <row r="53" spans="1:7" ht="12.75">
      <c r="A53" s="13" t="s">
        <v>71</v>
      </c>
      <c r="B53" s="39">
        <v>6000</v>
      </c>
      <c r="C53" s="18">
        <v>7000</v>
      </c>
      <c r="D53" s="18">
        <v>7000</v>
      </c>
      <c r="E53" s="18">
        <v>6604</v>
      </c>
      <c r="F53" s="18">
        <v>6475</v>
      </c>
      <c r="G53" s="21"/>
    </row>
    <row r="54" spans="1:7" ht="12.75">
      <c r="A54" s="13" t="s">
        <v>49</v>
      </c>
      <c r="B54" s="45">
        <v>480</v>
      </c>
      <c r="C54" s="18">
        <v>571</v>
      </c>
      <c r="D54" s="18">
        <v>0</v>
      </c>
      <c r="E54" s="18">
        <v>605</v>
      </c>
      <c r="F54" s="18">
        <v>592</v>
      </c>
      <c r="G54" s="21"/>
    </row>
    <row r="55" spans="1:7" ht="12.75">
      <c r="A55" s="13" t="s">
        <v>50</v>
      </c>
      <c r="B55" s="45"/>
      <c r="C55" s="18"/>
      <c r="D55" s="18">
        <v>0</v>
      </c>
      <c r="E55" s="18">
        <v>0</v>
      </c>
      <c r="F55" s="18">
        <v>130</v>
      </c>
      <c r="G55" s="21"/>
    </row>
    <row r="56" spans="1:7" ht="12.75">
      <c r="A56" s="13" t="s">
        <v>72</v>
      </c>
      <c r="B56" s="39">
        <v>20000</v>
      </c>
      <c r="C56" s="18">
        <v>15000</v>
      </c>
      <c r="D56" s="18">
        <v>5000</v>
      </c>
      <c r="E56" s="18">
        <v>5000</v>
      </c>
      <c r="F56" s="18">
        <v>10000</v>
      </c>
      <c r="G56" s="21"/>
    </row>
    <row r="57" spans="1:7" ht="12.75">
      <c r="A57" s="13" t="s">
        <v>73</v>
      </c>
      <c r="B57" s="39">
        <v>9000</v>
      </c>
      <c r="C57" s="18">
        <v>9000</v>
      </c>
      <c r="D57" s="18">
        <v>10500</v>
      </c>
      <c r="E57" s="18">
        <v>9533</v>
      </c>
      <c r="F57" s="18">
        <v>9533</v>
      </c>
      <c r="G57" s="21"/>
    </row>
    <row r="58" spans="1:7" ht="12.75">
      <c r="A58" s="13" t="s">
        <v>74</v>
      </c>
      <c r="B58" s="39">
        <v>4000</v>
      </c>
      <c r="C58" s="18">
        <v>3000</v>
      </c>
      <c r="D58" s="18">
        <v>3500</v>
      </c>
      <c r="E58" s="18">
        <v>2785</v>
      </c>
      <c r="F58" s="18">
        <v>2740</v>
      </c>
      <c r="G58" s="21"/>
    </row>
    <row r="59" spans="1:7" ht="12.75">
      <c r="A59" s="13" t="s">
        <v>75</v>
      </c>
      <c r="B59" s="39">
        <v>5000</v>
      </c>
      <c r="C59" s="18">
        <v>5000</v>
      </c>
      <c r="D59" s="18">
        <v>6000</v>
      </c>
      <c r="E59" s="18">
        <v>7000</v>
      </c>
      <c r="F59" s="18">
        <v>7000</v>
      </c>
      <c r="G59" s="21"/>
    </row>
    <row r="60" spans="1:7" ht="12.75">
      <c r="A60" s="13" t="s">
        <v>76</v>
      </c>
      <c r="B60" s="39">
        <v>2000</v>
      </c>
      <c r="C60" s="18">
        <v>3000</v>
      </c>
      <c r="D60" s="18">
        <v>4000</v>
      </c>
      <c r="E60" s="18">
        <v>5000</v>
      </c>
      <c r="F60" s="18">
        <v>2929</v>
      </c>
      <c r="G60" s="21"/>
    </row>
    <row r="61" spans="1:7" ht="12.75">
      <c r="A61" s="13" t="s">
        <v>77</v>
      </c>
      <c r="B61" s="39">
        <v>5000</v>
      </c>
      <c r="C61" s="18">
        <v>5000</v>
      </c>
      <c r="D61" s="18">
        <v>5000</v>
      </c>
      <c r="E61" s="18">
        <v>1300</v>
      </c>
      <c r="F61" s="18">
        <v>1300</v>
      </c>
      <c r="G61" s="21"/>
    </row>
    <row r="62" spans="1:7" ht="12" customHeight="1">
      <c r="A62" s="13" t="s">
        <v>78</v>
      </c>
      <c r="B62" s="45"/>
      <c r="C62" s="18"/>
      <c r="D62" s="18">
        <v>0</v>
      </c>
      <c r="E62" s="18">
        <v>1000</v>
      </c>
      <c r="F62" s="18">
        <v>1000</v>
      </c>
      <c r="G62" s="21"/>
    </row>
    <row r="63" spans="1:7" ht="12.75">
      <c r="A63" s="13" t="s">
        <v>79</v>
      </c>
      <c r="B63" s="45">
        <v>250</v>
      </c>
      <c r="C63" s="18">
        <v>250</v>
      </c>
      <c r="D63" s="18">
        <v>300</v>
      </c>
      <c r="E63" s="18">
        <v>184</v>
      </c>
      <c r="F63" s="18">
        <v>184</v>
      </c>
      <c r="G63" s="21"/>
    </row>
    <row r="64" spans="1:7" ht="13.5" thickBot="1">
      <c r="A64" s="13" t="s">
        <v>80</v>
      </c>
      <c r="B64" s="51">
        <v>1000</v>
      </c>
      <c r="C64" s="19">
        <v>1000</v>
      </c>
      <c r="D64" s="19">
        <v>1000</v>
      </c>
      <c r="E64" s="19">
        <v>1000</v>
      </c>
      <c r="F64" s="19">
        <v>1000</v>
      </c>
      <c r="G64" s="21"/>
    </row>
    <row r="65" spans="1:7" ht="12.75">
      <c r="A65" s="11"/>
      <c r="B65" s="55">
        <v>52730</v>
      </c>
      <c r="C65" s="18">
        <f>SUM(C53:C64)</f>
        <v>48821</v>
      </c>
      <c r="D65" s="18">
        <f>SUM(D53:D64)</f>
        <v>42300</v>
      </c>
      <c r="E65" s="18">
        <f>SUM(E53:E64)</f>
        <v>40011</v>
      </c>
      <c r="F65" s="28">
        <f>SUM(F53:F64)</f>
        <v>42883</v>
      </c>
      <c r="G65" s="21"/>
    </row>
    <row r="66" spans="1:7" ht="12.75">
      <c r="A66" s="11"/>
      <c r="B66" s="48"/>
      <c r="C66" s="11"/>
      <c r="D66" s="11"/>
      <c r="E66" s="11"/>
      <c r="F66" s="1"/>
      <c r="G66" s="21"/>
    </row>
    <row r="67" spans="1:7" ht="7.5" customHeight="1">
      <c r="A67" s="13"/>
      <c r="B67" s="45"/>
      <c r="C67" s="13"/>
      <c r="D67" s="13"/>
      <c r="E67" s="13"/>
      <c r="F67" s="1"/>
      <c r="G67" t="s">
        <v>1</v>
      </c>
    </row>
    <row r="68" spans="1:7" ht="13.5">
      <c r="A68" s="15" t="s">
        <v>81</v>
      </c>
      <c r="B68" s="54">
        <v>521135</v>
      </c>
      <c r="C68" s="27">
        <f>C65+C50+C47+C45+C15</f>
        <v>483553</v>
      </c>
      <c r="D68" s="27">
        <f>D65+D50+D47+D45+D15</f>
        <v>470297</v>
      </c>
      <c r="E68" s="27">
        <f>E65+E50+E47+E45+E15</f>
        <v>471446</v>
      </c>
      <c r="F68" s="27">
        <f>F65+F50+F47+F45+F15</f>
        <v>419231</v>
      </c>
      <c r="G68" t="s">
        <v>1</v>
      </c>
    </row>
    <row r="69" spans="1:6" ht="12.75">
      <c r="A69" s="13"/>
      <c r="B69" s="13"/>
      <c r="C69" s="13"/>
      <c r="D69" s="13"/>
      <c r="E69" s="13"/>
      <c r="F69" s="1"/>
    </row>
    <row r="70" spans="1:6" ht="12.75">
      <c r="A70" s="13"/>
      <c r="B70" s="13"/>
      <c r="C70" s="13"/>
      <c r="D70" s="13"/>
      <c r="E70" s="28" t="s">
        <v>1</v>
      </c>
      <c r="F70" s="1"/>
    </row>
  </sheetData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3">
      <selection activeCell="B38" sqref="B38"/>
    </sheetView>
  </sheetViews>
  <sheetFormatPr defaultColWidth="9.140625" defaultRowHeight="12.75"/>
  <cols>
    <col min="1" max="1" width="39.28125" style="0" customWidth="1"/>
    <col min="2" max="2" width="16.00390625" style="0" customWidth="1"/>
    <col min="3" max="4" width="11.28125" style="0" customWidth="1"/>
    <col min="5" max="5" width="15.421875" style="0" customWidth="1"/>
    <col min="6" max="6" width="10.421875" style="0" bestFit="1" customWidth="1"/>
    <col min="7" max="7" width="13.140625" style="0" customWidth="1"/>
  </cols>
  <sheetData>
    <row r="2" spans="1:5" ht="13.5">
      <c r="A2" s="9" t="s">
        <v>12</v>
      </c>
      <c r="B2" s="9"/>
      <c r="C2" s="9"/>
      <c r="D2" s="9"/>
      <c r="E2" s="9"/>
    </row>
    <row r="3" spans="1:5" ht="13.5">
      <c r="A3" s="9" t="s">
        <v>206</v>
      </c>
      <c r="B3" s="9"/>
      <c r="C3" s="9"/>
      <c r="D3" s="9"/>
      <c r="E3" s="9"/>
    </row>
    <row r="4" spans="1:5" ht="13.5">
      <c r="A4" s="9" t="s">
        <v>38</v>
      </c>
      <c r="B4" s="9"/>
      <c r="C4" s="9"/>
      <c r="D4" s="9"/>
      <c r="E4" s="9"/>
    </row>
    <row r="5" ht="5.25" customHeight="1"/>
    <row r="6" spans="2:7" ht="12.75">
      <c r="B6" s="8">
        <v>2013</v>
      </c>
      <c r="C6" s="8">
        <v>2012</v>
      </c>
      <c r="D6" s="8">
        <v>2011</v>
      </c>
      <c r="E6" s="8">
        <v>2010</v>
      </c>
      <c r="F6" s="8">
        <v>2009</v>
      </c>
      <c r="G6" s="8"/>
    </row>
    <row r="7" spans="1:6" ht="12.75">
      <c r="A7" s="13"/>
      <c r="B7" s="13"/>
      <c r="C7" s="13"/>
      <c r="D7" s="13"/>
      <c r="E7" s="13"/>
      <c r="F7" s="1"/>
    </row>
    <row r="8" spans="1:7" ht="12.75">
      <c r="A8" s="7" t="s">
        <v>82</v>
      </c>
      <c r="B8" s="7"/>
      <c r="C8" s="7"/>
      <c r="D8" s="7"/>
      <c r="E8" s="7"/>
      <c r="F8" s="1"/>
      <c r="G8" s="2"/>
    </row>
    <row r="9" spans="1:7" ht="12.75">
      <c r="A9" s="11" t="s">
        <v>83</v>
      </c>
      <c r="B9" s="11"/>
      <c r="C9" s="11"/>
      <c r="D9" s="11"/>
      <c r="E9" s="11"/>
      <c r="F9" s="1"/>
      <c r="G9" s="2"/>
    </row>
    <row r="10" spans="1:7" ht="12.75">
      <c r="A10" t="s">
        <v>84</v>
      </c>
      <c r="B10" s="40">
        <v>158487</v>
      </c>
      <c r="C10" s="1">
        <v>144177</v>
      </c>
      <c r="D10" s="1">
        <v>138347</v>
      </c>
      <c r="E10" s="1">
        <v>119031</v>
      </c>
      <c r="F10" s="1">
        <v>111480</v>
      </c>
      <c r="G10" s="22"/>
    </row>
    <row r="11" spans="2:7" ht="12.75">
      <c r="B11" s="38"/>
      <c r="E11" s="1"/>
      <c r="F11" s="1"/>
      <c r="G11" s="2"/>
    </row>
    <row r="12" spans="1:7" ht="12.75">
      <c r="A12" s="11" t="s">
        <v>85</v>
      </c>
      <c r="B12" s="48"/>
      <c r="C12" s="11"/>
      <c r="D12" s="11"/>
      <c r="E12" s="25"/>
      <c r="F12" s="1"/>
      <c r="G12" s="2"/>
    </row>
    <row r="13" spans="1:7" ht="12.75">
      <c r="A13" s="13" t="s">
        <v>207</v>
      </c>
      <c r="B13" s="39">
        <v>20392</v>
      </c>
      <c r="C13" s="11"/>
      <c r="D13" s="11"/>
      <c r="E13" s="25"/>
      <c r="F13" s="1"/>
      <c r="G13" s="2"/>
    </row>
    <row r="14" spans="1:7" ht="12.75">
      <c r="A14" t="s">
        <v>86</v>
      </c>
      <c r="B14" s="40">
        <v>30000</v>
      </c>
      <c r="C14" s="1">
        <v>10000</v>
      </c>
      <c r="D14" s="1">
        <v>5000</v>
      </c>
      <c r="E14" s="1">
        <v>4000</v>
      </c>
      <c r="F14" s="1">
        <v>6000</v>
      </c>
      <c r="G14" s="22"/>
    </row>
    <row r="15" spans="1:7" ht="12.75">
      <c r="A15" t="s">
        <v>87</v>
      </c>
      <c r="B15" s="38">
        <v>360</v>
      </c>
      <c r="C15" s="1">
        <v>360</v>
      </c>
      <c r="D15" s="1">
        <v>370</v>
      </c>
      <c r="E15" s="1">
        <v>370</v>
      </c>
      <c r="F15" s="1">
        <v>363</v>
      </c>
      <c r="G15" s="22"/>
    </row>
    <row r="16" spans="1:7" ht="12.75">
      <c r="A16" t="s">
        <v>88</v>
      </c>
      <c r="B16" s="38">
        <v>80</v>
      </c>
      <c r="C16" s="1">
        <v>80</v>
      </c>
      <c r="D16" s="1">
        <v>80</v>
      </c>
      <c r="E16" s="1">
        <v>80</v>
      </c>
      <c r="F16" s="1">
        <v>80</v>
      </c>
      <c r="G16" s="22"/>
    </row>
    <row r="17" spans="1:7" ht="12.75">
      <c r="A17" t="s">
        <v>89</v>
      </c>
      <c r="B17" s="40">
        <v>1200</v>
      </c>
      <c r="C17" s="1">
        <v>3000</v>
      </c>
      <c r="D17" s="1">
        <v>3000</v>
      </c>
      <c r="E17" s="1">
        <v>4200</v>
      </c>
      <c r="F17" s="1">
        <v>3000</v>
      </c>
      <c r="G17" s="22"/>
    </row>
    <row r="18" spans="1:9" ht="12.75">
      <c r="A18" t="s">
        <v>93</v>
      </c>
      <c r="B18" s="40">
        <v>5000</v>
      </c>
      <c r="C18" s="1">
        <v>4600</v>
      </c>
      <c r="D18" s="1">
        <v>4500</v>
      </c>
      <c r="E18" s="1">
        <v>4505</v>
      </c>
      <c r="F18" s="1">
        <v>3031</v>
      </c>
      <c r="G18" s="22"/>
      <c r="I18" t="s">
        <v>1</v>
      </c>
    </row>
    <row r="19" spans="1:7" ht="12.75">
      <c r="A19" t="s">
        <v>90</v>
      </c>
      <c r="B19" s="40">
        <v>1300</v>
      </c>
      <c r="C19" s="1">
        <v>1100</v>
      </c>
      <c r="D19" s="1">
        <v>535</v>
      </c>
      <c r="E19" s="1">
        <v>535</v>
      </c>
      <c r="F19" s="1">
        <v>1230</v>
      </c>
      <c r="G19" s="22"/>
    </row>
    <row r="20" spans="1:7" ht="12.75">
      <c r="A20" t="s">
        <v>91</v>
      </c>
      <c r="B20" s="40">
        <v>3000</v>
      </c>
      <c r="C20" s="1">
        <v>3000</v>
      </c>
      <c r="D20" s="1">
        <v>3000</v>
      </c>
      <c r="E20" s="1">
        <v>3000</v>
      </c>
      <c r="F20" s="1">
        <v>4000</v>
      </c>
      <c r="G20" s="22"/>
    </row>
    <row r="21" spans="1:7" ht="12.75">
      <c r="A21" t="s">
        <v>92</v>
      </c>
      <c r="B21" s="40">
        <v>6000</v>
      </c>
      <c r="C21" s="1">
        <v>8000</v>
      </c>
      <c r="D21" s="1">
        <v>5000</v>
      </c>
      <c r="E21" s="1">
        <v>5000</v>
      </c>
      <c r="F21" s="1">
        <v>8595</v>
      </c>
      <c r="G21" s="2"/>
    </row>
    <row r="22" spans="1:7" ht="12.75">
      <c r="A22" t="s">
        <v>94</v>
      </c>
      <c r="B22" s="40">
        <v>3000</v>
      </c>
      <c r="C22" s="1">
        <v>3000</v>
      </c>
      <c r="D22" s="1">
        <v>3000</v>
      </c>
      <c r="E22" s="1">
        <v>2856</v>
      </c>
      <c r="F22" s="1">
        <v>2800</v>
      </c>
      <c r="G22" s="22"/>
    </row>
    <row r="23" spans="1:7" ht="12.75">
      <c r="A23" t="s">
        <v>203</v>
      </c>
      <c r="B23" s="40">
        <v>1000</v>
      </c>
      <c r="C23" s="1">
        <v>900</v>
      </c>
      <c r="D23" s="1">
        <v>900</v>
      </c>
      <c r="E23" s="1">
        <v>962</v>
      </c>
      <c r="F23" s="1">
        <v>943</v>
      </c>
      <c r="G23" s="22"/>
    </row>
    <row r="24" spans="1:7" ht="12.75">
      <c r="A24" t="s">
        <v>95</v>
      </c>
      <c r="B24" s="40">
        <v>3500</v>
      </c>
      <c r="C24" s="1">
        <v>3800</v>
      </c>
      <c r="D24" s="1">
        <v>3000</v>
      </c>
      <c r="E24" s="1">
        <v>3244</v>
      </c>
      <c r="F24" s="1">
        <v>3180</v>
      </c>
      <c r="G24" s="22"/>
    </row>
    <row r="25" spans="1:7" ht="12.75">
      <c r="A25" t="s">
        <v>96</v>
      </c>
      <c r="B25" s="40">
        <v>1800</v>
      </c>
      <c r="C25" s="1">
        <v>1800</v>
      </c>
      <c r="D25" s="1">
        <v>1400</v>
      </c>
      <c r="E25" s="1">
        <v>1491</v>
      </c>
      <c r="F25" s="1">
        <v>1677</v>
      </c>
      <c r="G25" s="22"/>
    </row>
    <row r="26" spans="1:7" ht="12.75">
      <c r="A26" t="s">
        <v>98</v>
      </c>
      <c r="B26" s="38">
        <v>930</v>
      </c>
      <c r="C26" s="1">
        <v>930</v>
      </c>
      <c r="D26" s="1">
        <v>928</v>
      </c>
      <c r="E26" s="1">
        <v>928</v>
      </c>
      <c r="F26" s="1">
        <v>910</v>
      </c>
      <c r="G26" s="22"/>
    </row>
    <row r="27" spans="1:7" ht="12.75">
      <c r="A27" t="s">
        <v>97</v>
      </c>
      <c r="B27" s="38">
        <v>850</v>
      </c>
      <c r="C27" s="1">
        <v>850</v>
      </c>
      <c r="D27" s="1">
        <v>843</v>
      </c>
      <c r="E27" s="1">
        <v>843</v>
      </c>
      <c r="F27" s="1">
        <v>827</v>
      </c>
      <c r="G27" s="22"/>
    </row>
    <row r="28" spans="1:7" ht="12.75">
      <c r="A28" t="s">
        <v>99</v>
      </c>
      <c r="B28" s="40">
        <v>1000</v>
      </c>
      <c r="C28" s="1">
        <v>1000</v>
      </c>
      <c r="D28" s="1">
        <v>516</v>
      </c>
      <c r="E28" s="1">
        <v>516</v>
      </c>
      <c r="F28" s="1">
        <v>516</v>
      </c>
      <c r="G28" s="22"/>
    </row>
    <row r="29" spans="1:7" ht="12.75">
      <c r="A29" t="s">
        <v>100</v>
      </c>
      <c r="B29" s="40">
        <v>1600</v>
      </c>
      <c r="C29" s="1">
        <v>1950</v>
      </c>
      <c r="D29" s="1">
        <v>1920</v>
      </c>
      <c r="E29" s="1">
        <v>1920</v>
      </c>
      <c r="F29" s="1">
        <v>1920</v>
      </c>
      <c r="G29" s="22"/>
    </row>
    <row r="30" spans="1:7" ht="12.75">
      <c r="A30" t="s">
        <v>101</v>
      </c>
      <c r="B30" s="40">
        <v>75000</v>
      </c>
      <c r="C30" s="1">
        <v>100000</v>
      </c>
      <c r="D30" s="1">
        <v>15000</v>
      </c>
      <c r="E30" s="1">
        <v>10000</v>
      </c>
      <c r="F30" s="1">
        <v>10000</v>
      </c>
      <c r="G30" s="22"/>
    </row>
    <row r="31" spans="1:7" ht="12.75">
      <c r="A31" t="s">
        <v>208</v>
      </c>
      <c r="B31" s="40">
        <v>48000</v>
      </c>
      <c r="C31" s="1"/>
      <c r="D31" s="1"/>
      <c r="E31" s="1"/>
      <c r="F31" s="1"/>
      <c r="G31" s="22"/>
    </row>
    <row r="32" spans="1:7" ht="12.75">
      <c r="A32" t="s">
        <v>102</v>
      </c>
      <c r="B32" s="40">
        <v>2300</v>
      </c>
      <c r="C32" s="1">
        <v>2300</v>
      </c>
      <c r="D32" s="1">
        <v>2500</v>
      </c>
      <c r="E32" s="1">
        <v>2550</v>
      </c>
      <c r="F32" s="1">
        <v>2380</v>
      </c>
      <c r="G32" s="22"/>
    </row>
    <row r="33" spans="1:7" ht="12.75">
      <c r="A33" t="s">
        <v>103</v>
      </c>
      <c r="B33" s="40">
        <v>3500</v>
      </c>
      <c r="C33" s="1"/>
      <c r="D33" s="1">
        <v>1000</v>
      </c>
      <c r="E33" s="1">
        <v>500</v>
      </c>
      <c r="F33" s="1">
        <v>1080</v>
      </c>
      <c r="G33" s="22"/>
    </row>
    <row r="34" spans="1:7" ht="13.5" thickBot="1">
      <c r="A34" t="s">
        <v>104</v>
      </c>
      <c r="B34" s="53">
        <v>3000</v>
      </c>
      <c r="C34" s="3"/>
      <c r="D34" s="3">
        <v>0</v>
      </c>
      <c r="E34" s="3">
        <v>0</v>
      </c>
      <c r="F34" s="3">
        <v>245</v>
      </c>
      <c r="G34" s="22"/>
    </row>
    <row r="35" spans="2:7" ht="12.75">
      <c r="B35" s="40">
        <v>212812</v>
      </c>
      <c r="C35" s="1">
        <f>SUM(C14:C34)</f>
        <v>146670</v>
      </c>
      <c r="D35" s="1">
        <f>SUM(D14:D34)</f>
        <v>52492</v>
      </c>
      <c r="E35" s="1">
        <f>SUM(E14:E34)</f>
        <v>47500</v>
      </c>
      <c r="F35" s="1">
        <f>SUM(F14:F34)</f>
        <v>52777</v>
      </c>
      <c r="G35" s="2"/>
    </row>
    <row r="36" spans="2:7" ht="12.75">
      <c r="B36" s="38"/>
      <c r="E36" s="1"/>
      <c r="F36" s="14"/>
      <c r="G36" s="2"/>
    </row>
    <row r="37" spans="1:7" ht="13.5">
      <c r="A37" s="15" t="s">
        <v>105</v>
      </c>
      <c r="B37" s="54">
        <v>371299</v>
      </c>
      <c r="C37" s="16">
        <f>C35+C10</f>
        <v>290847</v>
      </c>
      <c r="D37" s="16">
        <f>D35+D10</f>
        <v>190839</v>
      </c>
      <c r="E37" s="16">
        <f>E35+E10</f>
        <v>166531</v>
      </c>
      <c r="F37" s="16">
        <f>F35+F10</f>
        <v>164257</v>
      </c>
      <c r="G37" s="2"/>
    </row>
    <row r="38" spans="2:5" ht="12.75">
      <c r="B38" s="38"/>
      <c r="E38" s="1"/>
    </row>
  </sheetData>
  <printOptions/>
  <pageMargins left="0.7480314960629921" right="0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6"/>
  <sheetViews>
    <sheetView workbookViewId="0" topLeftCell="A38">
      <selection activeCell="B63" sqref="B63"/>
    </sheetView>
  </sheetViews>
  <sheetFormatPr defaultColWidth="9.140625" defaultRowHeight="12.75"/>
  <cols>
    <col min="1" max="1" width="35.57421875" style="0" customWidth="1"/>
    <col min="2" max="2" width="14.8515625" style="0" customWidth="1"/>
    <col min="3" max="4" width="12.28125" style="0" customWidth="1"/>
    <col min="5" max="5" width="13.421875" style="0" customWidth="1"/>
    <col min="6" max="6" width="13.421875" style="0" bestFit="1" customWidth="1"/>
    <col min="7" max="7" width="12.140625" style="0" bestFit="1" customWidth="1"/>
  </cols>
  <sheetData>
    <row r="1" spans="1:5" ht="13.5">
      <c r="A1" s="9" t="s">
        <v>12</v>
      </c>
      <c r="B1" s="9"/>
      <c r="C1" s="9"/>
      <c r="D1" s="9"/>
      <c r="E1" s="9"/>
    </row>
    <row r="2" spans="1:5" ht="13.5">
      <c r="A2" s="9" t="s">
        <v>206</v>
      </c>
      <c r="B2" s="9"/>
      <c r="C2" s="9"/>
      <c r="D2" s="9"/>
      <c r="E2" s="9"/>
    </row>
    <row r="3" spans="1:5" ht="13.5">
      <c r="A3" s="9" t="s">
        <v>38</v>
      </c>
      <c r="B3" s="9"/>
      <c r="C3" s="9"/>
      <c r="D3" s="9"/>
      <c r="E3" s="9"/>
    </row>
    <row r="4" ht="5.25" customHeight="1"/>
    <row r="5" spans="2:7" ht="12.75">
      <c r="B5" s="8">
        <v>2013</v>
      </c>
      <c r="C5" s="8">
        <v>2012</v>
      </c>
      <c r="D5" s="8">
        <v>2011</v>
      </c>
      <c r="E5" s="8">
        <v>2010</v>
      </c>
      <c r="F5" s="8">
        <v>2009</v>
      </c>
      <c r="G5" s="8"/>
    </row>
    <row r="6" spans="1:5" ht="12.75">
      <c r="A6" s="7" t="s">
        <v>106</v>
      </c>
      <c r="B6" s="7"/>
      <c r="C6" s="7"/>
      <c r="D6" s="7"/>
      <c r="E6" s="7"/>
    </row>
    <row r="7" spans="1:5" ht="12.75">
      <c r="A7" s="11" t="s">
        <v>107</v>
      </c>
      <c r="B7" s="11"/>
      <c r="C7" s="11"/>
      <c r="D7" s="11"/>
      <c r="E7" s="11"/>
    </row>
    <row r="8" spans="1:7" ht="12.75">
      <c r="A8" t="s">
        <v>108</v>
      </c>
      <c r="B8" s="40">
        <v>159171</v>
      </c>
      <c r="C8" s="1">
        <v>156050</v>
      </c>
      <c r="D8" s="1">
        <v>152990</v>
      </c>
      <c r="E8" s="1">
        <v>148950</v>
      </c>
      <c r="F8" s="1">
        <v>146030</v>
      </c>
      <c r="G8" s="21"/>
    </row>
    <row r="9" spans="1:7" ht="12.75">
      <c r="A9" t="s">
        <v>49</v>
      </c>
      <c r="B9" s="40">
        <v>15917</v>
      </c>
      <c r="C9" s="1">
        <v>15605</v>
      </c>
      <c r="D9" s="1">
        <v>20054</v>
      </c>
      <c r="E9" s="1">
        <v>19661</v>
      </c>
      <c r="F9" s="1">
        <v>19657</v>
      </c>
      <c r="G9" s="21"/>
    </row>
    <row r="10" spans="1:7" ht="12.75">
      <c r="A10" t="s">
        <v>50</v>
      </c>
      <c r="B10" s="40">
        <v>3183</v>
      </c>
      <c r="C10" s="1">
        <v>3121</v>
      </c>
      <c r="D10" s="1">
        <v>3039</v>
      </c>
      <c r="E10" s="1">
        <v>2979</v>
      </c>
      <c r="F10" s="1">
        <v>2921</v>
      </c>
      <c r="G10" s="21"/>
    </row>
    <row r="11" spans="1:7" ht="12.75">
      <c r="A11" t="s">
        <v>51</v>
      </c>
      <c r="B11" s="40">
        <v>3183</v>
      </c>
      <c r="C11" s="1">
        <v>3121</v>
      </c>
      <c r="D11" s="1">
        <v>5631</v>
      </c>
      <c r="E11" s="1">
        <v>5521</v>
      </c>
      <c r="F11" s="1">
        <v>5460</v>
      </c>
      <c r="G11" s="21"/>
    </row>
    <row r="12" spans="1:7" ht="12.75">
      <c r="A12" t="s">
        <v>109</v>
      </c>
      <c r="B12" s="38">
        <v>50</v>
      </c>
      <c r="C12" s="1">
        <v>50</v>
      </c>
      <c r="D12" s="1">
        <v>0</v>
      </c>
      <c r="E12" s="1">
        <v>100</v>
      </c>
      <c r="F12" s="1">
        <v>100</v>
      </c>
      <c r="G12" s="21"/>
    </row>
    <row r="13" spans="1:7" ht="12.75">
      <c r="A13" t="s">
        <v>110</v>
      </c>
      <c r="B13" s="38">
        <v>440</v>
      </c>
      <c r="C13" s="1">
        <v>440</v>
      </c>
      <c r="D13" s="1">
        <v>467</v>
      </c>
      <c r="E13" s="1">
        <v>467</v>
      </c>
      <c r="F13" s="1">
        <v>458</v>
      </c>
      <c r="G13" s="21"/>
    </row>
    <row r="14" spans="1:7" ht="12.75">
      <c r="A14" t="s">
        <v>111</v>
      </c>
      <c r="B14" s="40">
        <v>5000</v>
      </c>
      <c r="C14" s="1">
        <v>5000</v>
      </c>
      <c r="D14" s="1">
        <v>12000</v>
      </c>
      <c r="E14" s="1">
        <v>18000</v>
      </c>
      <c r="F14" s="1">
        <v>3500</v>
      </c>
      <c r="G14" s="21"/>
    </row>
    <row r="15" spans="1:6" ht="12.75">
      <c r="A15" t="s">
        <v>112</v>
      </c>
      <c r="B15" s="40">
        <v>1000</v>
      </c>
      <c r="C15" s="1">
        <v>3500</v>
      </c>
      <c r="D15" s="1">
        <v>1270</v>
      </c>
      <c r="E15" s="1">
        <v>1270</v>
      </c>
      <c r="F15" s="1">
        <v>1270</v>
      </c>
    </row>
    <row r="16" spans="1:7" ht="12.75">
      <c r="A16" t="s">
        <v>113</v>
      </c>
      <c r="B16" s="40">
        <v>5600</v>
      </c>
      <c r="C16" s="1">
        <v>5500</v>
      </c>
      <c r="D16" s="1">
        <v>6000</v>
      </c>
      <c r="E16" s="1">
        <v>7594</v>
      </c>
      <c r="F16" s="1">
        <v>9550</v>
      </c>
      <c r="G16" s="21"/>
    </row>
    <row r="17" spans="1:7" ht="12.75">
      <c r="A17" t="s">
        <v>114</v>
      </c>
      <c r="B17" s="40">
        <v>5800</v>
      </c>
      <c r="C17" s="1">
        <v>5600</v>
      </c>
      <c r="D17" s="1">
        <v>5500</v>
      </c>
      <c r="E17" s="1">
        <v>5084</v>
      </c>
      <c r="F17" s="1">
        <v>4984</v>
      </c>
      <c r="G17" s="21"/>
    </row>
    <row r="18" spans="1:6" ht="12.75">
      <c r="A18" t="s">
        <v>115</v>
      </c>
      <c r="B18" s="40">
        <v>15000</v>
      </c>
      <c r="C18" s="1">
        <v>10000</v>
      </c>
      <c r="D18" s="1">
        <v>10000</v>
      </c>
      <c r="E18" s="1">
        <v>10000</v>
      </c>
      <c r="F18" s="1">
        <v>12174</v>
      </c>
    </row>
    <row r="19" spans="1:7" ht="12.75">
      <c r="A19" t="s">
        <v>116</v>
      </c>
      <c r="B19" s="40">
        <v>20000</v>
      </c>
      <c r="C19" s="1">
        <v>15000</v>
      </c>
      <c r="D19" s="1">
        <v>15000</v>
      </c>
      <c r="E19" s="1">
        <v>15000</v>
      </c>
      <c r="F19" s="1">
        <v>25000</v>
      </c>
      <c r="G19" s="21"/>
    </row>
    <row r="20" spans="1:7" ht="12.75">
      <c r="A20" t="s">
        <v>117</v>
      </c>
      <c r="B20" s="40">
        <v>3500</v>
      </c>
      <c r="C20" s="1">
        <v>1000</v>
      </c>
      <c r="D20" s="1">
        <v>1500</v>
      </c>
      <c r="E20" s="1">
        <v>3000</v>
      </c>
      <c r="F20" s="1">
        <v>2022</v>
      </c>
      <c r="G20" s="21"/>
    </row>
    <row r="21" spans="1:7" ht="12.75">
      <c r="A21" t="s">
        <v>202</v>
      </c>
      <c r="B21" s="40">
        <v>48000</v>
      </c>
      <c r="C21" s="1">
        <v>48000</v>
      </c>
      <c r="D21" s="1">
        <v>38000</v>
      </c>
      <c r="E21" s="1">
        <v>33206</v>
      </c>
      <c r="F21" s="1">
        <v>41756</v>
      </c>
      <c r="G21" s="21"/>
    </row>
    <row r="22" spans="1:7" ht="12.75">
      <c r="A22" t="s">
        <v>10</v>
      </c>
      <c r="B22" s="40">
        <v>24500</v>
      </c>
      <c r="C22" s="1">
        <v>28000</v>
      </c>
      <c r="D22" s="1">
        <v>25000</v>
      </c>
      <c r="E22" s="1">
        <v>25000</v>
      </c>
      <c r="F22" s="1">
        <v>21097</v>
      </c>
      <c r="G22" s="21"/>
    </row>
    <row r="23" spans="1:7" ht="12.75">
      <c r="A23" t="s">
        <v>118</v>
      </c>
      <c r="B23" s="38">
        <v>500</v>
      </c>
      <c r="C23" s="1">
        <v>1000</v>
      </c>
      <c r="D23" s="1">
        <v>3000</v>
      </c>
      <c r="E23" s="1">
        <v>3000</v>
      </c>
      <c r="F23" s="1">
        <v>3267</v>
      </c>
      <c r="G23" s="21"/>
    </row>
    <row r="24" spans="1:7" ht="12.75">
      <c r="A24" t="s">
        <v>119</v>
      </c>
      <c r="B24" s="40">
        <v>1500</v>
      </c>
      <c r="C24" s="1">
        <v>2500</v>
      </c>
      <c r="D24" s="1">
        <v>2000</v>
      </c>
      <c r="E24" s="1">
        <v>2000</v>
      </c>
      <c r="F24" s="1">
        <v>1932</v>
      </c>
      <c r="G24" s="21"/>
    </row>
    <row r="25" spans="1:7" ht="12.75">
      <c r="A25" t="s">
        <v>120</v>
      </c>
      <c r="B25" s="40">
        <v>1200</v>
      </c>
      <c r="C25" s="1">
        <v>1200</v>
      </c>
      <c r="D25" s="1">
        <v>1273</v>
      </c>
      <c r="E25" s="1">
        <v>1248</v>
      </c>
      <c r="F25" s="1">
        <v>1224</v>
      </c>
      <c r="G25" s="21"/>
    </row>
    <row r="26" spans="1:7" ht="12.75">
      <c r="A26" t="s">
        <v>121</v>
      </c>
      <c r="B26" s="38">
        <v>500</v>
      </c>
      <c r="C26" s="1">
        <v>350</v>
      </c>
      <c r="D26" s="1">
        <v>0</v>
      </c>
      <c r="E26" s="1">
        <v>245</v>
      </c>
      <c r="F26" s="1"/>
      <c r="G26" s="21"/>
    </row>
    <row r="27" spans="1:7" ht="12.75">
      <c r="A27" t="s">
        <v>122</v>
      </c>
      <c r="B27" s="40">
        <v>5500</v>
      </c>
      <c r="C27" s="1"/>
      <c r="D27" s="1">
        <v>0</v>
      </c>
      <c r="E27" s="1">
        <v>585</v>
      </c>
      <c r="F27" s="1"/>
      <c r="G27" s="21"/>
    </row>
    <row r="28" spans="1:7" ht="12.75">
      <c r="A28" t="s">
        <v>123</v>
      </c>
      <c r="B28" s="40">
        <v>20000</v>
      </c>
      <c r="C28" s="32">
        <v>20000</v>
      </c>
      <c r="D28" s="32">
        <v>20000</v>
      </c>
      <c r="E28" s="1">
        <v>19205</v>
      </c>
      <c r="F28" s="1">
        <v>58030</v>
      </c>
      <c r="G28" s="21"/>
    </row>
    <row r="29" spans="1:7" ht="12.75">
      <c r="A29" t="s">
        <v>124</v>
      </c>
      <c r="B29" s="40">
        <v>200000</v>
      </c>
      <c r="C29" s="32"/>
      <c r="D29" s="32">
        <v>300000</v>
      </c>
      <c r="E29" s="1">
        <v>63907</v>
      </c>
      <c r="F29" s="1">
        <v>127814</v>
      </c>
      <c r="G29" s="21"/>
    </row>
    <row r="30" spans="1:7" ht="12.75">
      <c r="A30" t="s">
        <v>125</v>
      </c>
      <c r="B30" s="38" t="s">
        <v>204</v>
      </c>
      <c r="C30" s="18">
        <v>6000</v>
      </c>
      <c r="D30" s="18">
        <v>6000</v>
      </c>
      <c r="E30" s="1">
        <v>6000</v>
      </c>
      <c r="F30" s="1">
        <v>19000</v>
      </c>
      <c r="G30" s="21"/>
    </row>
    <row r="31" spans="1:7" ht="12.75">
      <c r="A31" t="s">
        <v>126</v>
      </c>
      <c r="B31" s="40">
        <v>100000</v>
      </c>
      <c r="C31" s="1">
        <v>85000</v>
      </c>
      <c r="D31" s="1">
        <v>0</v>
      </c>
      <c r="E31" s="1">
        <v>150000</v>
      </c>
      <c r="F31" s="1">
        <v>234236</v>
      </c>
      <c r="G31" s="21"/>
    </row>
    <row r="32" spans="1:7" ht="12.75">
      <c r="A32" t="s">
        <v>127</v>
      </c>
      <c r="B32" s="40">
        <v>16057</v>
      </c>
      <c r="C32" s="1">
        <v>16057</v>
      </c>
      <c r="D32" s="1">
        <f aca="true" t="shared" si="0" ref="C32:D37">E32</f>
        <v>16057</v>
      </c>
      <c r="E32" s="1">
        <f aca="true" t="shared" si="1" ref="E32:E37">F32</f>
        <v>16057</v>
      </c>
      <c r="F32" s="1">
        <v>16057</v>
      </c>
      <c r="G32" s="21"/>
    </row>
    <row r="33" spans="1:7" ht="12.75">
      <c r="A33" t="s">
        <v>128</v>
      </c>
      <c r="B33" s="40">
        <v>21694</v>
      </c>
      <c r="C33" s="1">
        <f t="shared" si="0"/>
        <v>21694</v>
      </c>
      <c r="D33" s="1">
        <f t="shared" si="0"/>
        <v>21694</v>
      </c>
      <c r="E33" s="1">
        <f t="shared" si="1"/>
        <v>21694</v>
      </c>
      <c r="F33" s="1">
        <v>21694</v>
      </c>
      <c r="G33" s="21"/>
    </row>
    <row r="34" spans="1:7" ht="12.75">
      <c r="A34" t="s">
        <v>129</v>
      </c>
      <c r="B34" s="40">
        <v>13988</v>
      </c>
      <c r="C34" s="1">
        <f t="shared" si="0"/>
        <v>13988</v>
      </c>
      <c r="D34" s="1">
        <f t="shared" si="0"/>
        <v>13988</v>
      </c>
      <c r="E34" s="1">
        <f t="shared" si="1"/>
        <v>13988</v>
      </c>
      <c r="F34" s="1">
        <v>13988</v>
      </c>
      <c r="G34" s="21"/>
    </row>
    <row r="35" spans="1:7" ht="12.75">
      <c r="A35" t="s">
        <v>130</v>
      </c>
      <c r="B35" s="40">
        <v>15338</v>
      </c>
      <c r="C35" s="1">
        <f t="shared" si="0"/>
        <v>15338</v>
      </c>
      <c r="D35" s="1">
        <f t="shared" si="0"/>
        <v>15338</v>
      </c>
      <c r="E35" s="1">
        <f t="shared" si="1"/>
        <v>15338</v>
      </c>
      <c r="F35" s="1">
        <v>15338</v>
      </c>
      <c r="G35" s="21"/>
    </row>
    <row r="36" spans="1:7" ht="12.75">
      <c r="A36" t="s">
        <v>131</v>
      </c>
      <c r="B36" s="40">
        <v>12584</v>
      </c>
      <c r="C36" s="1">
        <f t="shared" si="0"/>
        <v>12584</v>
      </c>
      <c r="D36" s="1">
        <f t="shared" si="0"/>
        <v>12584</v>
      </c>
      <c r="E36" s="1">
        <f t="shared" si="1"/>
        <v>12584</v>
      </c>
      <c r="F36" s="1">
        <v>12584</v>
      </c>
      <c r="G36" s="21"/>
    </row>
    <row r="37" spans="1:7" ht="12.75">
      <c r="A37" t="s">
        <v>132</v>
      </c>
      <c r="B37" s="40">
        <v>20308</v>
      </c>
      <c r="C37" s="1">
        <f t="shared" si="0"/>
        <v>20308</v>
      </c>
      <c r="D37" s="1">
        <f t="shared" si="0"/>
        <v>20308</v>
      </c>
      <c r="E37" s="1">
        <f t="shared" si="1"/>
        <v>20308</v>
      </c>
      <c r="F37" s="1">
        <v>20308</v>
      </c>
      <c r="G37" s="21"/>
    </row>
    <row r="38" spans="1:7" ht="12.75">
      <c r="A38" t="s">
        <v>133</v>
      </c>
      <c r="B38" s="40">
        <v>20000</v>
      </c>
      <c r="C38" s="1">
        <v>20000</v>
      </c>
      <c r="D38" s="1">
        <v>20000</v>
      </c>
      <c r="E38" s="1">
        <v>15000</v>
      </c>
      <c r="F38" s="1">
        <v>13152</v>
      </c>
      <c r="G38" s="21"/>
    </row>
    <row r="39" spans="1:7" ht="12.75">
      <c r="A39" t="s">
        <v>134</v>
      </c>
      <c r="B39" s="40">
        <v>2500</v>
      </c>
      <c r="C39" s="1">
        <v>3000</v>
      </c>
      <c r="D39" s="1">
        <v>3000</v>
      </c>
      <c r="E39" s="1">
        <v>3000</v>
      </c>
      <c r="F39" s="1">
        <v>2910</v>
      </c>
      <c r="G39" s="21"/>
    </row>
    <row r="40" spans="1:7" ht="12.75">
      <c r="A40" t="s">
        <v>136</v>
      </c>
      <c r="B40" s="38">
        <v>175</v>
      </c>
      <c r="C40" s="1">
        <v>175</v>
      </c>
      <c r="D40" s="1">
        <v>207</v>
      </c>
      <c r="E40" s="1">
        <v>207</v>
      </c>
      <c r="F40" s="1">
        <v>203</v>
      </c>
      <c r="G40" s="21"/>
    </row>
    <row r="41" spans="1:7" ht="12.75">
      <c r="A41" t="s">
        <v>137</v>
      </c>
      <c r="B41" s="38">
        <v>175</v>
      </c>
      <c r="C41" s="1">
        <v>170</v>
      </c>
      <c r="D41" s="1">
        <v>227</v>
      </c>
      <c r="E41" s="1">
        <v>227</v>
      </c>
      <c r="F41" s="1">
        <v>223</v>
      </c>
      <c r="G41" s="21"/>
    </row>
    <row r="42" spans="1:7" ht="12.75">
      <c r="A42" t="s">
        <v>135</v>
      </c>
      <c r="B42" s="38">
        <v>500</v>
      </c>
      <c r="C42" s="1">
        <v>500</v>
      </c>
      <c r="D42" s="1">
        <v>800</v>
      </c>
      <c r="E42" s="1">
        <v>838</v>
      </c>
      <c r="F42" s="1">
        <v>821</v>
      </c>
      <c r="G42" s="21"/>
    </row>
    <row r="43" spans="1:7" ht="13.5" thickBot="1">
      <c r="A43" t="s">
        <v>138</v>
      </c>
      <c r="B43" s="56"/>
      <c r="C43" s="3"/>
      <c r="D43" s="3">
        <v>0</v>
      </c>
      <c r="E43" s="3">
        <v>500</v>
      </c>
      <c r="F43" s="3"/>
      <c r="G43" s="21"/>
    </row>
    <row r="44" spans="2:6" ht="12.75">
      <c r="B44" s="40">
        <v>762863</v>
      </c>
      <c r="C44" s="1">
        <f>SUM(C8:C43)</f>
        <v>539851</v>
      </c>
      <c r="D44" s="1">
        <f>SUM(D8:D43)</f>
        <v>752927</v>
      </c>
      <c r="E44" s="1">
        <f>SUM(E8:E43)</f>
        <v>661763</v>
      </c>
      <c r="F44" s="1">
        <f>SUM(F8:F43)</f>
        <v>858760</v>
      </c>
    </row>
    <row r="45" spans="2:6" ht="12.75">
      <c r="B45" s="38"/>
      <c r="C45" s="1"/>
      <c r="D45" s="1"/>
      <c r="E45" s="1"/>
      <c r="F45" s="29" t="s">
        <v>1</v>
      </c>
    </row>
    <row r="46" spans="1:6" ht="12.75">
      <c r="A46" s="11" t="s">
        <v>139</v>
      </c>
      <c r="B46" s="48"/>
      <c r="C46" s="25"/>
      <c r="D46" s="25"/>
      <c r="E46" s="25"/>
      <c r="F46" s="1"/>
    </row>
    <row r="47" spans="1:6" ht="12.75">
      <c r="A47" t="s">
        <v>140</v>
      </c>
      <c r="B47" s="40">
        <v>2000</v>
      </c>
      <c r="C47" s="1">
        <v>5000</v>
      </c>
      <c r="D47" s="1">
        <v>10000</v>
      </c>
      <c r="E47" s="1">
        <v>14375</v>
      </c>
      <c r="F47" s="1">
        <v>14093</v>
      </c>
    </row>
    <row r="48" spans="1:7" ht="12.75">
      <c r="A48" t="s">
        <v>141</v>
      </c>
      <c r="B48" s="40">
        <v>149953</v>
      </c>
      <c r="C48" s="1">
        <v>157900</v>
      </c>
      <c r="D48" s="1">
        <v>152752</v>
      </c>
      <c r="E48" s="1">
        <v>138930</v>
      </c>
      <c r="F48" s="1">
        <v>138930</v>
      </c>
      <c r="G48" s="21"/>
    </row>
    <row r="49" spans="1:7" ht="12.75">
      <c r="A49" t="s">
        <v>142</v>
      </c>
      <c r="B49" s="40">
        <v>20000</v>
      </c>
      <c r="C49" s="1">
        <v>15000</v>
      </c>
      <c r="D49" s="1">
        <v>15000</v>
      </c>
      <c r="E49" s="1">
        <v>12000</v>
      </c>
      <c r="F49" s="1">
        <v>12000</v>
      </c>
      <c r="G49" s="21"/>
    </row>
    <row r="50" spans="1:7" ht="12.75">
      <c r="A50" t="s">
        <v>143</v>
      </c>
      <c r="B50" s="40">
        <v>30000</v>
      </c>
      <c r="C50" s="1">
        <v>35000</v>
      </c>
      <c r="D50" s="1">
        <v>31068</v>
      </c>
      <c r="E50" s="1">
        <v>31068</v>
      </c>
      <c r="F50" s="1">
        <v>36068</v>
      </c>
      <c r="G50" s="21"/>
    </row>
    <row r="51" spans="1:7" ht="12.75">
      <c r="A51" t="s">
        <v>144</v>
      </c>
      <c r="B51" s="40">
        <v>30000</v>
      </c>
      <c r="C51" s="1">
        <v>30000</v>
      </c>
      <c r="D51" s="1">
        <v>35000</v>
      </c>
      <c r="E51" s="1">
        <v>35000</v>
      </c>
      <c r="F51" s="1">
        <v>31530</v>
      </c>
      <c r="G51" s="21"/>
    </row>
    <row r="52" spans="1:7" ht="13.5" thickBot="1">
      <c r="A52" t="s">
        <v>145</v>
      </c>
      <c r="B52" s="53">
        <v>2200</v>
      </c>
      <c r="C52" s="3">
        <v>2200</v>
      </c>
      <c r="D52" s="3">
        <v>2288</v>
      </c>
      <c r="E52" s="3">
        <v>2244</v>
      </c>
      <c r="F52" s="3">
        <v>2167</v>
      </c>
      <c r="G52" s="21"/>
    </row>
    <row r="53" spans="2:6" ht="12.75">
      <c r="B53" s="40">
        <v>243153</v>
      </c>
      <c r="C53" s="1">
        <f>SUM(C47:C52)</f>
        <v>245100</v>
      </c>
      <c r="D53" s="1">
        <f>SUM(D47:D52)</f>
        <v>246108</v>
      </c>
      <c r="E53" s="1">
        <f>SUM(E47:E52)</f>
        <v>233617</v>
      </c>
      <c r="F53" s="1">
        <f>SUM(F47:F52)</f>
        <v>234788</v>
      </c>
    </row>
    <row r="54" spans="2:6" ht="12.75">
      <c r="B54" s="38"/>
      <c r="C54" s="1"/>
      <c r="D54" s="1"/>
      <c r="F54" s="1"/>
    </row>
    <row r="55" spans="1:6" ht="12.75">
      <c r="A55" s="11" t="s">
        <v>146</v>
      </c>
      <c r="B55" s="48"/>
      <c r="C55" s="25"/>
      <c r="D55" s="25"/>
      <c r="E55" s="11"/>
      <c r="F55" s="1"/>
    </row>
    <row r="56" spans="1:7" ht="12.75">
      <c r="A56" t="s">
        <v>147</v>
      </c>
      <c r="B56" s="40">
        <v>43000</v>
      </c>
      <c r="C56" s="1">
        <v>43000</v>
      </c>
      <c r="D56" s="1">
        <v>43055</v>
      </c>
      <c r="E56" s="1">
        <v>43055</v>
      </c>
      <c r="F56" s="1">
        <v>42211</v>
      </c>
      <c r="G56" s="21"/>
    </row>
    <row r="57" spans="2:6" ht="12.75">
      <c r="B57" s="38"/>
      <c r="C57" s="1"/>
      <c r="D57" s="1"/>
      <c r="F57" s="1"/>
    </row>
    <row r="58" spans="1:6" ht="12.75">
      <c r="A58" s="11" t="s">
        <v>148</v>
      </c>
      <c r="B58" s="48"/>
      <c r="C58" s="25"/>
      <c r="D58" s="25"/>
      <c r="E58" s="11"/>
      <c r="F58" s="1"/>
    </row>
    <row r="59" spans="1:7" ht="12.75">
      <c r="A59" t="s">
        <v>149</v>
      </c>
      <c r="B59" s="40">
        <v>2500</v>
      </c>
      <c r="C59" s="1">
        <v>3000</v>
      </c>
      <c r="D59" s="1">
        <v>3000</v>
      </c>
      <c r="E59" s="1">
        <v>4000</v>
      </c>
      <c r="F59" s="1">
        <v>5000</v>
      </c>
      <c r="G59" s="21"/>
    </row>
    <row r="60" spans="2:6" ht="12.75">
      <c r="B60" s="38"/>
      <c r="C60" s="1"/>
      <c r="D60" s="1"/>
      <c r="F60" s="1"/>
    </row>
    <row r="61" spans="1:6" ht="13.5">
      <c r="A61" s="15" t="s">
        <v>150</v>
      </c>
      <c r="B61" s="54">
        <v>1042516</v>
      </c>
      <c r="C61" s="17">
        <f>C59+C56+C53+C44</f>
        <v>830951</v>
      </c>
      <c r="D61" s="17">
        <f>D59+D56+D53+D44</f>
        <v>1045090</v>
      </c>
      <c r="E61" s="17">
        <f>E59+E56+E53+E44</f>
        <v>942435</v>
      </c>
      <c r="F61" s="17">
        <f>F59+F56+F53+F44</f>
        <v>1140759</v>
      </c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22" sqref="B22"/>
    </sheetView>
  </sheetViews>
  <sheetFormatPr defaultColWidth="9.140625" defaultRowHeight="12.75"/>
  <cols>
    <col min="1" max="1" width="35.8515625" style="0" customWidth="1"/>
    <col min="2" max="2" width="14.7109375" style="0" customWidth="1"/>
    <col min="3" max="4" width="14.00390625" style="0" customWidth="1"/>
    <col min="5" max="5" width="14.8515625" style="0" customWidth="1"/>
    <col min="6" max="6" width="13.421875" style="0" bestFit="1" customWidth="1"/>
    <col min="7" max="7" width="12.140625" style="0" bestFit="1" customWidth="1"/>
  </cols>
  <sheetData>
    <row r="1" spans="1:5" ht="13.5">
      <c r="A1" s="9" t="s">
        <v>12</v>
      </c>
      <c r="B1" s="9"/>
      <c r="C1" s="9"/>
      <c r="D1" s="9"/>
      <c r="E1" s="9"/>
    </row>
    <row r="2" spans="1:5" ht="13.5">
      <c r="A2" s="9" t="s">
        <v>206</v>
      </c>
      <c r="B2" s="9"/>
      <c r="C2" s="9"/>
      <c r="D2" s="9"/>
      <c r="E2" s="9"/>
    </row>
    <row r="3" spans="1:5" ht="13.5">
      <c r="A3" s="9" t="s">
        <v>38</v>
      </c>
      <c r="B3" s="9"/>
      <c r="C3" s="9"/>
      <c r="D3" s="9"/>
      <c r="E3" s="9"/>
    </row>
    <row r="4" ht="5.25" customHeight="1"/>
    <row r="5" spans="2:7" ht="12.75">
      <c r="B5" s="8">
        <v>2013</v>
      </c>
      <c r="C5" s="8">
        <v>2012</v>
      </c>
      <c r="D5" s="8">
        <v>2011</v>
      </c>
      <c r="E5" s="8">
        <v>2010</v>
      </c>
      <c r="F5" s="8">
        <v>2009</v>
      </c>
      <c r="G5" s="8"/>
    </row>
    <row r="6" spans="1:5" s="13" customFormat="1" ht="12.75">
      <c r="A6" s="7"/>
      <c r="B6" s="7"/>
      <c r="C6" s="7"/>
      <c r="D6" s="7"/>
      <c r="E6" s="7"/>
    </row>
    <row r="7" spans="1:7" ht="12.75">
      <c r="A7" s="11" t="s">
        <v>151</v>
      </c>
      <c r="B7" s="11"/>
      <c r="C7" s="11"/>
      <c r="D7" s="11"/>
      <c r="E7" s="25"/>
      <c r="F7" s="1"/>
      <c r="G7" s="13"/>
    </row>
    <row r="8" spans="1:9" ht="12.75">
      <c r="A8" t="s">
        <v>108</v>
      </c>
      <c r="B8" s="40">
        <v>29016</v>
      </c>
      <c r="C8" s="1">
        <v>25900</v>
      </c>
      <c r="D8" s="1">
        <v>25392</v>
      </c>
      <c r="E8" s="1">
        <v>22515</v>
      </c>
      <c r="F8" s="1">
        <v>22073</v>
      </c>
      <c r="G8" s="23"/>
      <c r="I8" t="s">
        <v>1</v>
      </c>
    </row>
    <row r="9" spans="1:9" ht="12.75">
      <c r="A9" t="s">
        <v>49</v>
      </c>
      <c r="B9" s="40">
        <v>2641</v>
      </c>
      <c r="C9" s="1">
        <v>2590</v>
      </c>
      <c r="D9" s="1">
        <v>2875</v>
      </c>
      <c r="E9" s="1">
        <v>2550</v>
      </c>
      <c r="F9" s="1">
        <v>2500</v>
      </c>
      <c r="G9" s="23"/>
      <c r="I9" t="s">
        <v>1</v>
      </c>
    </row>
    <row r="10" spans="1:9" ht="12.75">
      <c r="A10" t="s">
        <v>152</v>
      </c>
      <c r="B10" s="38">
        <v>528</v>
      </c>
      <c r="C10" s="1">
        <v>518</v>
      </c>
      <c r="D10" s="1">
        <v>1080</v>
      </c>
      <c r="E10" s="1">
        <v>960</v>
      </c>
      <c r="F10" s="1">
        <v>940</v>
      </c>
      <c r="G10" s="23"/>
      <c r="I10" t="s">
        <v>1</v>
      </c>
    </row>
    <row r="11" spans="1:7" ht="12.75">
      <c r="A11" t="s">
        <v>153</v>
      </c>
      <c r="B11" s="40">
        <v>2000</v>
      </c>
      <c r="C11" s="1">
        <v>2000</v>
      </c>
      <c r="D11" s="1">
        <v>2500</v>
      </c>
      <c r="E11" s="1">
        <v>40000</v>
      </c>
      <c r="F11" s="1">
        <v>5573</v>
      </c>
      <c r="G11" s="23"/>
    </row>
    <row r="12" spans="1:7" ht="12.75">
      <c r="A12" t="s">
        <v>154</v>
      </c>
      <c r="B12" s="40">
        <v>20000</v>
      </c>
      <c r="C12" s="1">
        <v>21000</v>
      </c>
      <c r="D12" s="1">
        <v>0</v>
      </c>
      <c r="E12" s="1">
        <v>15000</v>
      </c>
      <c r="F12" s="1">
        <v>12866</v>
      </c>
      <c r="G12" s="23"/>
    </row>
    <row r="13" spans="1:7" ht="12.75">
      <c r="A13" t="s">
        <v>155</v>
      </c>
      <c r="B13" s="40">
        <v>1500</v>
      </c>
      <c r="C13" s="1">
        <v>1000</v>
      </c>
      <c r="D13" s="1">
        <v>1000</v>
      </c>
      <c r="E13" s="1">
        <v>800</v>
      </c>
      <c r="F13" s="1">
        <v>1136</v>
      </c>
      <c r="G13" s="23"/>
    </row>
    <row r="14" spans="1:7" ht="12.75">
      <c r="A14" t="s">
        <v>156</v>
      </c>
      <c r="B14" s="38" t="s">
        <v>204</v>
      </c>
      <c r="C14" s="1">
        <v>750</v>
      </c>
      <c r="D14" s="1">
        <v>1500</v>
      </c>
      <c r="E14" s="1">
        <v>4500</v>
      </c>
      <c r="F14" s="1">
        <v>4500</v>
      </c>
      <c r="G14" s="23"/>
    </row>
    <row r="15" spans="1:7" ht="12.75">
      <c r="A15" t="s">
        <v>157</v>
      </c>
      <c r="B15" s="38"/>
      <c r="C15" s="1"/>
      <c r="D15" s="1">
        <v>0</v>
      </c>
      <c r="E15" s="1">
        <v>12480</v>
      </c>
      <c r="F15" s="1">
        <v>12480</v>
      </c>
      <c r="G15" s="23"/>
    </row>
    <row r="16" spans="1:7" ht="12.75">
      <c r="A16" t="s">
        <v>158</v>
      </c>
      <c r="B16" s="38"/>
      <c r="C16" s="1"/>
      <c r="D16" s="1">
        <v>0</v>
      </c>
      <c r="E16" s="1">
        <v>2600</v>
      </c>
      <c r="F16" s="1">
        <v>2600</v>
      </c>
      <c r="G16" s="23"/>
    </row>
    <row r="17" spans="1:7" ht="12.75">
      <c r="A17" t="s">
        <v>159</v>
      </c>
      <c r="B17" s="38"/>
      <c r="C17" s="1"/>
      <c r="D17" s="1">
        <v>0</v>
      </c>
      <c r="E17" s="1">
        <v>3900</v>
      </c>
      <c r="F17" s="1">
        <v>3900</v>
      </c>
      <c r="G17" s="23"/>
    </row>
    <row r="18" spans="1:9" ht="13.5" thickBot="1">
      <c r="A18" t="s">
        <v>160</v>
      </c>
      <c r="B18" s="53">
        <v>80000</v>
      </c>
      <c r="C18" s="3">
        <v>90000</v>
      </c>
      <c r="D18" s="3">
        <v>270000</v>
      </c>
      <c r="E18" s="3">
        <f>300000*9/12</f>
        <v>225000</v>
      </c>
      <c r="F18" s="3">
        <v>100000</v>
      </c>
      <c r="G18" s="23"/>
      <c r="I18" t="s">
        <v>1</v>
      </c>
    </row>
    <row r="19" spans="2:9" ht="12.75">
      <c r="B19" s="38"/>
      <c r="C19" s="1">
        <f>SUM(C8:C18)</f>
        <v>143758</v>
      </c>
      <c r="D19" s="1">
        <f>SUM(D8:D18)</f>
        <v>304347</v>
      </c>
      <c r="E19" s="1">
        <f>SUM(E8:E18)</f>
        <v>330305</v>
      </c>
      <c r="F19" s="1">
        <f>SUM(F8:F18)</f>
        <v>168568</v>
      </c>
      <c r="G19" s="13" t="s">
        <v>1</v>
      </c>
      <c r="I19" t="s">
        <v>1</v>
      </c>
    </row>
    <row r="20" spans="2:9" ht="12.75">
      <c r="B20" s="38"/>
      <c r="E20" s="1"/>
      <c r="F20" s="1"/>
      <c r="G20" s="13" t="s">
        <v>1</v>
      </c>
      <c r="I20" t="s">
        <v>1</v>
      </c>
    </row>
    <row r="21" spans="2:7" ht="12.75">
      <c r="B21" s="38"/>
      <c r="F21" s="1"/>
      <c r="G21" s="13" t="s">
        <v>1</v>
      </c>
    </row>
    <row r="22" spans="1:7" ht="13.5">
      <c r="A22" s="15" t="s">
        <v>161</v>
      </c>
      <c r="B22" s="54">
        <v>135685</v>
      </c>
      <c r="C22" s="17">
        <f>C19</f>
        <v>143758</v>
      </c>
      <c r="D22" s="17">
        <f>D19</f>
        <v>304347</v>
      </c>
      <c r="E22" s="17">
        <f>E19</f>
        <v>330305</v>
      </c>
      <c r="F22" s="17">
        <f>F19</f>
        <v>168568</v>
      </c>
      <c r="G22" s="13" t="s">
        <v>1</v>
      </c>
    </row>
    <row r="23" ht="12.75">
      <c r="F2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B16" sqref="B16"/>
    </sheetView>
  </sheetViews>
  <sheetFormatPr defaultColWidth="9.140625" defaultRowHeight="12.75"/>
  <cols>
    <col min="1" max="1" width="49.57421875" style="0" bestFit="1" customWidth="1"/>
    <col min="2" max="2" width="15.57421875" style="0" customWidth="1"/>
    <col min="3" max="5" width="13.57421875" style="0" customWidth="1"/>
    <col min="6" max="7" width="12.140625" style="0" bestFit="1" customWidth="1"/>
  </cols>
  <sheetData>
    <row r="2" spans="1:5" ht="13.5">
      <c r="A2" s="9" t="s">
        <v>12</v>
      </c>
      <c r="B2" s="9"/>
      <c r="C2" s="9"/>
      <c r="D2" s="9"/>
      <c r="E2" s="9"/>
    </row>
    <row r="3" spans="1:5" ht="13.5">
      <c r="A3" s="9" t="s">
        <v>206</v>
      </c>
      <c r="B3" s="9"/>
      <c r="C3" s="9"/>
      <c r="D3" s="9"/>
      <c r="E3" s="9"/>
    </row>
    <row r="4" spans="1:5" ht="13.5">
      <c r="A4" s="9" t="s">
        <v>38</v>
      </c>
      <c r="B4" s="9"/>
      <c r="C4" s="9"/>
      <c r="D4" s="9"/>
      <c r="E4" s="9"/>
    </row>
    <row r="5" ht="12.75" customHeight="1"/>
    <row r="6" spans="2:7" ht="12.75">
      <c r="B6" s="8">
        <v>2013</v>
      </c>
      <c r="C6" s="8">
        <v>2012</v>
      </c>
      <c r="D6" s="8">
        <v>2011</v>
      </c>
      <c r="E6" s="8">
        <v>2010</v>
      </c>
      <c r="F6" s="8">
        <v>2009</v>
      </c>
      <c r="G6" s="8" t="s">
        <v>5</v>
      </c>
    </row>
    <row r="8" spans="1:7" ht="12.75">
      <c r="A8" s="7" t="s">
        <v>162</v>
      </c>
      <c r="B8" s="7"/>
      <c r="C8" s="7"/>
      <c r="D8" s="7"/>
      <c r="E8" s="7"/>
      <c r="G8" t="s">
        <v>1</v>
      </c>
    </row>
    <row r="9" spans="1:7" ht="12.75">
      <c r="A9" s="11" t="s">
        <v>163</v>
      </c>
      <c r="B9" s="11"/>
      <c r="C9" s="11"/>
      <c r="D9" s="11"/>
      <c r="E9" s="25"/>
      <c r="G9" t="s">
        <v>1</v>
      </c>
    </row>
    <row r="10" spans="1:7" ht="12.75">
      <c r="A10" t="s">
        <v>164</v>
      </c>
      <c r="B10" s="58">
        <v>8525</v>
      </c>
      <c r="C10" s="1">
        <v>8358</v>
      </c>
      <c r="D10" s="1">
        <v>8194</v>
      </c>
      <c r="E10" s="1">
        <v>8194</v>
      </c>
      <c r="F10" s="1">
        <v>8034</v>
      </c>
      <c r="G10" s="21" t="s">
        <v>6</v>
      </c>
    </row>
    <row r="11" spans="1:7" ht="12.75">
      <c r="A11" t="s">
        <v>209</v>
      </c>
      <c r="B11" s="58">
        <v>25000</v>
      </c>
      <c r="C11" s="1"/>
      <c r="D11" s="1"/>
      <c r="E11" s="1"/>
      <c r="F11" s="1"/>
      <c r="G11" s="21"/>
    </row>
    <row r="12" spans="1:7" ht="13.5" thickBot="1">
      <c r="A12" t="s">
        <v>165</v>
      </c>
      <c r="B12" s="57">
        <v>500</v>
      </c>
      <c r="C12" s="3">
        <v>500</v>
      </c>
      <c r="D12" s="3">
        <v>500</v>
      </c>
      <c r="E12" s="3">
        <v>444</v>
      </c>
      <c r="F12" s="3">
        <v>444</v>
      </c>
      <c r="G12" s="21" t="s">
        <v>7</v>
      </c>
    </row>
    <row r="13" spans="2:7" ht="12.75">
      <c r="B13" s="58">
        <v>34025</v>
      </c>
      <c r="C13" s="1">
        <f>SUM(C10:C12)</f>
        <v>8858</v>
      </c>
      <c r="D13" s="1">
        <f>SUM(D10:D12)</f>
        <v>8694</v>
      </c>
      <c r="E13" s="1">
        <f>SUM(E10:E12)</f>
        <v>8638</v>
      </c>
      <c r="F13" s="1">
        <f>SUM(F10:F12)</f>
        <v>8478</v>
      </c>
      <c r="G13" t="s">
        <v>1</v>
      </c>
    </row>
    <row r="14" spans="6:7" ht="12.75">
      <c r="F14" s="1"/>
      <c r="G14" t="s">
        <v>1</v>
      </c>
    </row>
    <row r="15" spans="1:7" ht="13.5">
      <c r="A15" s="15" t="s">
        <v>166</v>
      </c>
      <c r="B15" s="59">
        <v>34025</v>
      </c>
      <c r="C15" s="17">
        <f>C13</f>
        <v>8858</v>
      </c>
      <c r="D15" s="17">
        <f>D13</f>
        <v>8694</v>
      </c>
      <c r="E15" s="17">
        <f>E13</f>
        <v>8638</v>
      </c>
      <c r="F15" s="17">
        <f>F13</f>
        <v>8478</v>
      </c>
      <c r="G15" t="s">
        <v>1</v>
      </c>
    </row>
    <row r="16" ht="12.75">
      <c r="F16" s="1"/>
    </row>
    <row r="17" ht="12.75">
      <c r="F1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6" sqref="B26"/>
    </sheetView>
  </sheetViews>
  <sheetFormatPr defaultColWidth="9.140625" defaultRowHeight="12.75"/>
  <cols>
    <col min="1" max="1" width="31.00390625" style="0" customWidth="1"/>
    <col min="2" max="2" width="14.7109375" style="0" customWidth="1"/>
    <col min="3" max="4" width="12.57421875" style="0" customWidth="1"/>
    <col min="5" max="5" width="13.7109375" style="0" customWidth="1"/>
    <col min="6" max="6" width="14.00390625" style="0" bestFit="1" customWidth="1"/>
    <col min="7" max="7" width="12.140625" style="0" bestFit="1" customWidth="1"/>
  </cols>
  <sheetData>
    <row r="1" spans="1:5" ht="13.5">
      <c r="A1" s="9" t="s">
        <v>12</v>
      </c>
      <c r="B1" s="9"/>
      <c r="C1" s="9"/>
      <c r="D1" s="9"/>
      <c r="E1" s="9"/>
    </row>
    <row r="2" spans="1:5" ht="13.5">
      <c r="A2" s="9" t="s">
        <v>206</v>
      </c>
      <c r="B2" s="9"/>
      <c r="C2" s="9"/>
      <c r="D2" s="9"/>
      <c r="E2" s="9"/>
    </row>
    <row r="3" spans="1:5" ht="13.5">
      <c r="A3" s="9" t="s">
        <v>38</v>
      </c>
      <c r="B3" s="9"/>
      <c r="C3" s="9"/>
      <c r="D3" s="9"/>
      <c r="E3" s="9"/>
    </row>
    <row r="4" ht="12.75" customHeight="1"/>
    <row r="5" spans="2:7" ht="12.75">
      <c r="B5" s="8">
        <v>2013</v>
      </c>
      <c r="C5" s="8">
        <v>2012</v>
      </c>
      <c r="D5" s="8">
        <v>2011</v>
      </c>
      <c r="E5" s="8">
        <v>2010</v>
      </c>
      <c r="F5" s="8">
        <v>2009</v>
      </c>
      <c r="G5" s="8"/>
    </row>
    <row r="6" spans="1:5" ht="12.75">
      <c r="A6" s="7" t="s">
        <v>167</v>
      </c>
      <c r="B6" s="7"/>
      <c r="C6" s="7"/>
      <c r="D6" s="7"/>
      <c r="E6" s="7"/>
    </row>
    <row r="7" ht="12.75">
      <c r="F7" s="1"/>
    </row>
    <row r="8" spans="1:6" ht="12.75">
      <c r="A8" s="11" t="s">
        <v>168</v>
      </c>
      <c r="B8" s="11"/>
      <c r="C8" s="11"/>
      <c r="D8" s="11"/>
      <c r="E8" s="25"/>
      <c r="F8" s="1"/>
    </row>
    <row r="9" spans="1:7" ht="12.75">
      <c r="A9" t="s">
        <v>169</v>
      </c>
      <c r="B9" s="58">
        <v>2800</v>
      </c>
      <c r="C9" s="1">
        <v>2200</v>
      </c>
      <c r="D9" s="1">
        <v>2296</v>
      </c>
      <c r="E9" s="1">
        <v>2296</v>
      </c>
      <c r="F9" s="1">
        <v>2296</v>
      </c>
      <c r="G9" s="21"/>
    </row>
    <row r="10" spans="1:7" ht="12.75">
      <c r="A10" t="s">
        <v>170</v>
      </c>
      <c r="C10" s="1"/>
      <c r="D10" s="1">
        <v>12</v>
      </c>
      <c r="E10" s="1">
        <v>12</v>
      </c>
      <c r="F10" s="1">
        <v>12</v>
      </c>
      <c r="G10" s="21"/>
    </row>
    <row r="11" spans="1:7" ht="12.75">
      <c r="A11" t="s">
        <v>171</v>
      </c>
      <c r="B11" s="58">
        <v>3200</v>
      </c>
      <c r="C11" s="1">
        <v>3200</v>
      </c>
      <c r="D11" s="1">
        <v>3200</v>
      </c>
      <c r="E11" s="1">
        <v>3149</v>
      </c>
      <c r="F11" s="1">
        <v>3087</v>
      </c>
      <c r="G11" s="21"/>
    </row>
    <row r="12" spans="1:7" ht="12.75">
      <c r="A12" t="s">
        <v>172</v>
      </c>
      <c r="B12" s="58">
        <v>10000</v>
      </c>
      <c r="C12" s="1">
        <v>10000</v>
      </c>
      <c r="D12" s="1">
        <v>10000</v>
      </c>
      <c r="E12" s="1">
        <v>60000</v>
      </c>
      <c r="F12" s="1">
        <v>35000</v>
      </c>
      <c r="G12" s="21"/>
    </row>
    <row r="13" spans="1:7" ht="12.75">
      <c r="A13" t="s">
        <v>173</v>
      </c>
      <c r="B13" s="58">
        <v>1200</v>
      </c>
      <c r="C13" s="1">
        <v>1200</v>
      </c>
      <c r="D13" s="1">
        <v>1200</v>
      </c>
      <c r="E13" s="1">
        <v>1122</v>
      </c>
      <c r="F13" s="1">
        <v>1100</v>
      </c>
      <c r="G13" s="21"/>
    </row>
    <row r="14" spans="1:7" ht="12.75">
      <c r="A14" t="s">
        <v>174</v>
      </c>
      <c r="B14" s="58">
        <v>12500</v>
      </c>
      <c r="C14" s="1">
        <v>12500</v>
      </c>
      <c r="D14" s="1">
        <v>10000</v>
      </c>
      <c r="E14" s="1">
        <v>10000</v>
      </c>
      <c r="F14" s="1">
        <v>10000</v>
      </c>
      <c r="G14" s="21"/>
    </row>
    <row r="15" spans="1:7" ht="12.75">
      <c r="A15" t="s">
        <v>175</v>
      </c>
      <c r="B15" s="58">
        <v>5000</v>
      </c>
      <c r="C15" s="1">
        <v>5000</v>
      </c>
      <c r="D15" s="1">
        <v>5000</v>
      </c>
      <c r="E15" s="1">
        <v>8000</v>
      </c>
      <c r="F15" s="1">
        <v>14400</v>
      </c>
      <c r="G15" s="21"/>
    </row>
    <row r="16" spans="1:7" ht="12.75">
      <c r="A16" t="s">
        <v>49</v>
      </c>
      <c r="B16" s="58">
        <v>500</v>
      </c>
      <c r="C16" s="1">
        <v>500</v>
      </c>
      <c r="D16" s="1">
        <v>500</v>
      </c>
      <c r="E16" s="1">
        <v>800</v>
      </c>
      <c r="F16" s="1">
        <v>1460</v>
      </c>
      <c r="G16" s="21"/>
    </row>
    <row r="17" spans="1:7" ht="12.75">
      <c r="A17" t="s">
        <v>176</v>
      </c>
      <c r="B17" s="58">
        <v>150</v>
      </c>
      <c r="C17" s="1">
        <v>150</v>
      </c>
      <c r="D17" s="1">
        <v>200</v>
      </c>
      <c r="E17" s="1">
        <v>400</v>
      </c>
      <c r="F17" s="1">
        <v>634</v>
      </c>
      <c r="G17" s="21"/>
    </row>
    <row r="18" spans="1:7" ht="12.75">
      <c r="A18" t="s">
        <v>177</v>
      </c>
      <c r="B18" s="58">
        <v>2000</v>
      </c>
      <c r="C18" s="1">
        <v>2000</v>
      </c>
      <c r="D18" s="1">
        <v>2000</v>
      </c>
      <c r="E18" s="1">
        <v>3500</v>
      </c>
      <c r="F18" s="1">
        <v>3500</v>
      </c>
      <c r="G18" s="21"/>
    </row>
    <row r="19" spans="1:7" ht="12.75">
      <c r="A19" t="s">
        <v>178</v>
      </c>
      <c r="B19" s="58">
        <v>15000</v>
      </c>
      <c r="C19" s="18">
        <v>15000</v>
      </c>
      <c r="D19" s="18">
        <v>20000</v>
      </c>
      <c r="E19" s="1">
        <v>12000</v>
      </c>
      <c r="F19" s="1">
        <v>10851</v>
      </c>
      <c r="G19" s="21"/>
    </row>
    <row r="20" spans="1:7" ht="12.75">
      <c r="A20" t="s">
        <v>179</v>
      </c>
      <c r="B20" s="58">
        <v>300</v>
      </c>
      <c r="C20" s="1">
        <v>300</v>
      </c>
      <c r="D20" s="1">
        <v>700</v>
      </c>
      <c r="E20" s="1">
        <v>500</v>
      </c>
      <c r="F20" s="1">
        <v>2000</v>
      </c>
      <c r="G20" s="21"/>
    </row>
    <row r="21" spans="1:7" ht="12.75">
      <c r="A21" t="s">
        <v>180</v>
      </c>
      <c r="B21" s="58">
        <v>250</v>
      </c>
      <c r="C21" s="1">
        <v>250</v>
      </c>
      <c r="D21" s="1">
        <v>400</v>
      </c>
      <c r="E21" s="1">
        <v>400</v>
      </c>
      <c r="F21" s="1">
        <v>400</v>
      </c>
      <c r="G21" s="21"/>
    </row>
    <row r="22" spans="1:7" ht="13.5" thickBot="1">
      <c r="A22" t="s">
        <v>11</v>
      </c>
      <c r="B22" s="60">
        <v>5000</v>
      </c>
      <c r="C22" s="3">
        <v>7000</v>
      </c>
      <c r="D22" s="3">
        <v>0</v>
      </c>
      <c r="E22" s="3">
        <v>20000</v>
      </c>
      <c r="F22" s="3">
        <v>6000</v>
      </c>
      <c r="G22" s="21"/>
    </row>
    <row r="23" spans="2:6" ht="12.75">
      <c r="B23" s="58">
        <v>57900</v>
      </c>
      <c r="C23" s="1">
        <f>SUM(C9:C22)</f>
        <v>59300</v>
      </c>
      <c r="D23" s="1">
        <f>SUM(D9:D22)</f>
        <v>55508</v>
      </c>
      <c r="E23" s="1">
        <f>SUM(E9:E22)</f>
        <v>122179</v>
      </c>
      <c r="F23" s="1">
        <f>SUM(F9:F22)</f>
        <v>90740</v>
      </c>
    </row>
    <row r="24" spans="5:7" ht="12.75">
      <c r="E24" s="1"/>
      <c r="F24" s="1"/>
      <c r="G24" t="s">
        <v>1</v>
      </c>
    </row>
    <row r="25" spans="1:7" ht="13.5">
      <c r="A25" s="15" t="s">
        <v>181</v>
      </c>
      <c r="B25" s="59">
        <v>57900</v>
      </c>
      <c r="C25" s="17">
        <f>C23</f>
        <v>59300</v>
      </c>
      <c r="D25" s="17">
        <f>D23</f>
        <v>55508</v>
      </c>
      <c r="E25" s="17">
        <f>E23</f>
        <v>122179</v>
      </c>
      <c r="F25" s="17">
        <f>F23</f>
        <v>90740</v>
      </c>
      <c r="G25" t="s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B18" sqref="B18"/>
    </sheetView>
  </sheetViews>
  <sheetFormatPr defaultColWidth="9.140625" defaultRowHeight="12.75"/>
  <cols>
    <col min="1" max="1" width="43.8515625" style="0" customWidth="1"/>
    <col min="2" max="2" width="18.7109375" style="0" customWidth="1"/>
    <col min="3" max="4" width="15.00390625" style="0" customWidth="1"/>
    <col min="5" max="5" width="13.421875" style="0" customWidth="1"/>
    <col min="6" max="6" width="12.00390625" style="0" customWidth="1"/>
    <col min="7" max="7" width="13.7109375" style="0" customWidth="1"/>
  </cols>
  <sheetData>
    <row r="2" spans="1:5" ht="13.5">
      <c r="A2" s="9" t="s">
        <v>12</v>
      </c>
      <c r="B2" s="9"/>
      <c r="C2" s="9"/>
      <c r="D2" s="9"/>
      <c r="E2" s="9"/>
    </row>
    <row r="3" spans="1:5" ht="13.5">
      <c r="A3" s="9" t="s">
        <v>206</v>
      </c>
      <c r="B3" s="9"/>
      <c r="C3" s="9"/>
      <c r="D3" s="9"/>
      <c r="E3" s="9"/>
    </row>
    <row r="4" spans="1:5" ht="13.5">
      <c r="A4" s="9" t="s">
        <v>38</v>
      </c>
      <c r="B4" s="9"/>
      <c r="C4" s="9"/>
      <c r="D4" s="9"/>
      <c r="E4" s="9"/>
    </row>
    <row r="5" ht="12.75" customHeight="1"/>
    <row r="6" spans="2:7" ht="12.75">
      <c r="B6" s="8">
        <v>2013</v>
      </c>
      <c r="C6" s="8">
        <v>2012</v>
      </c>
      <c r="D6" s="8">
        <v>2011</v>
      </c>
      <c r="E6" s="8">
        <v>2010</v>
      </c>
      <c r="F6" s="8">
        <v>2009</v>
      </c>
      <c r="G6" s="8"/>
    </row>
    <row r="8" spans="1:5" ht="12.75">
      <c r="A8" s="7" t="s">
        <v>182</v>
      </c>
      <c r="B8" s="7"/>
      <c r="C8" s="7"/>
      <c r="D8" s="7"/>
      <c r="E8" s="7"/>
    </row>
    <row r="9" spans="1:5" ht="12.75">
      <c r="A9" s="11" t="s">
        <v>183</v>
      </c>
      <c r="B9" s="11"/>
      <c r="C9" s="11"/>
      <c r="D9" s="11"/>
      <c r="E9" s="25"/>
    </row>
    <row r="10" spans="1:7" ht="12.75">
      <c r="A10" t="s">
        <v>184</v>
      </c>
      <c r="B10" s="58">
        <v>6500</v>
      </c>
      <c r="C10" s="1">
        <v>3100</v>
      </c>
      <c r="D10" s="1">
        <v>3064</v>
      </c>
      <c r="E10" s="1">
        <v>3004</v>
      </c>
      <c r="F10" s="1">
        <v>3004</v>
      </c>
      <c r="G10" s="21"/>
    </row>
    <row r="11" spans="1:7" ht="12.75">
      <c r="A11" t="s">
        <v>4</v>
      </c>
      <c r="B11">
        <v>70</v>
      </c>
      <c r="C11" s="1">
        <v>70</v>
      </c>
      <c r="D11" s="1">
        <v>70</v>
      </c>
      <c r="E11" s="1">
        <v>65</v>
      </c>
      <c r="F11" s="1">
        <v>65</v>
      </c>
      <c r="G11" s="21"/>
    </row>
    <row r="12" spans="1:7" ht="12.75">
      <c r="A12" t="s">
        <v>185</v>
      </c>
      <c r="B12">
        <v>400</v>
      </c>
      <c r="C12" s="1">
        <v>300</v>
      </c>
      <c r="D12" s="1">
        <v>460</v>
      </c>
      <c r="E12" s="1">
        <v>460</v>
      </c>
      <c r="F12" s="1">
        <v>458</v>
      </c>
      <c r="G12" s="21"/>
    </row>
    <row r="13" spans="1:7" ht="12.75">
      <c r="A13" t="s">
        <v>186</v>
      </c>
      <c r="B13" s="58">
        <v>3500</v>
      </c>
      <c r="C13" s="1">
        <v>1000</v>
      </c>
      <c r="D13" s="1">
        <v>1500</v>
      </c>
      <c r="E13" s="1">
        <v>414</v>
      </c>
      <c r="F13" s="1">
        <v>406</v>
      </c>
      <c r="G13" s="21"/>
    </row>
    <row r="14" spans="1:7" ht="13.5" thickBot="1">
      <c r="A14" t="s">
        <v>187</v>
      </c>
      <c r="B14" s="60">
        <v>6733</v>
      </c>
      <c r="C14" s="3">
        <v>6700</v>
      </c>
      <c r="D14" s="3">
        <v>6500</v>
      </c>
      <c r="E14" s="3">
        <v>6053</v>
      </c>
      <c r="F14" s="3">
        <v>6053</v>
      </c>
      <c r="G14" s="21"/>
    </row>
    <row r="15" spans="2:7" ht="12.75">
      <c r="B15" s="58">
        <v>17203</v>
      </c>
      <c r="C15" s="1">
        <f>SUM(C10:C14)</f>
        <v>11170</v>
      </c>
      <c r="D15" s="1">
        <f>SUM(D10:D14)</f>
        <v>11594</v>
      </c>
      <c r="E15" s="1">
        <f>SUM(E10:E14)</f>
        <v>9996</v>
      </c>
      <c r="F15" s="1">
        <f>SUM(F10:F14)</f>
        <v>9986</v>
      </c>
      <c r="G15" t="s">
        <v>1</v>
      </c>
    </row>
    <row r="16" spans="5:7" ht="12.75">
      <c r="E16" s="1"/>
      <c r="F16" s="1"/>
      <c r="G16" t="s">
        <v>1</v>
      </c>
    </row>
    <row r="17" spans="1:7" ht="13.5">
      <c r="A17" s="15" t="s">
        <v>188</v>
      </c>
      <c r="B17" s="59">
        <v>75103</v>
      </c>
      <c r="C17" s="17">
        <f>C15+'Dépenses - Récréationnelles'!C25</f>
        <v>70470</v>
      </c>
      <c r="D17" s="17">
        <f>D15+'Dépenses - Récréationnelles'!D25</f>
        <v>67102</v>
      </c>
      <c r="E17" s="17">
        <f>E15+'Dépenses - Récréationnelles'!E25</f>
        <v>132175</v>
      </c>
      <c r="F17" s="17">
        <f>F15+'Dépenses - Récréationnelles'!F25</f>
        <v>100726</v>
      </c>
      <c r="G17" t="s">
        <v>1</v>
      </c>
    </row>
  </sheetData>
  <printOptions/>
  <pageMargins left="0.7480314960629921" right="0" top="0.984251968503937" bottom="0.984251968503937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8.8515625" style="0" customWidth="1"/>
    <col min="2" max="2" width="16.28125" style="0" customWidth="1"/>
    <col min="3" max="4" width="15.57421875" style="0" customWidth="1"/>
    <col min="5" max="5" width="14.421875" style="0" customWidth="1"/>
    <col min="6" max="6" width="12.8515625" style="0" bestFit="1" customWidth="1"/>
  </cols>
  <sheetData>
    <row r="2" spans="1:5" ht="13.5">
      <c r="A2" s="9" t="s">
        <v>12</v>
      </c>
      <c r="B2" s="9"/>
      <c r="C2" s="9"/>
      <c r="D2" s="9"/>
      <c r="E2" s="9"/>
    </row>
    <row r="3" spans="1:5" ht="13.5">
      <c r="A3" s="9" t="s">
        <v>205</v>
      </c>
      <c r="B3" s="9"/>
      <c r="C3" s="9"/>
      <c r="D3" s="9"/>
      <c r="E3" s="9"/>
    </row>
    <row r="4" spans="1:5" ht="13.5">
      <c r="A4" s="9" t="s">
        <v>38</v>
      </c>
      <c r="B4" s="9"/>
      <c r="C4" s="9"/>
      <c r="D4" s="9"/>
      <c r="E4" s="9"/>
    </row>
    <row r="5" ht="12.75" customHeight="1"/>
    <row r="6" spans="2:6" ht="12.75">
      <c r="B6" s="8">
        <v>2013</v>
      </c>
      <c r="C6" s="8">
        <v>2012</v>
      </c>
      <c r="D6" s="8">
        <v>2011</v>
      </c>
      <c r="E6" s="8">
        <v>2010</v>
      </c>
      <c r="F6" s="8">
        <v>2009</v>
      </c>
    </row>
    <row r="8" spans="1:6" ht="12.75">
      <c r="A8" s="12" t="s">
        <v>0</v>
      </c>
      <c r="B8" s="34">
        <v>2179763</v>
      </c>
      <c r="C8" s="1">
        <f>Revenus!C52</f>
        <v>1828437.24</v>
      </c>
      <c r="D8" s="1">
        <f>Revenus!D52</f>
        <v>2086369.433</v>
      </c>
      <c r="E8" s="1">
        <f>Revenus!E52</f>
        <v>2071995</v>
      </c>
      <c r="F8" s="1">
        <f>Revenus!F52</f>
        <v>2117991</v>
      </c>
    </row>
    <row r="9" ht="12.75">
      <c r="F9" s="1"/>
    </row>
    <row r="10" spans="1:6" ht="12.75">
      <c r="A10" s="12" t="s">
        <v>38</v>
      </c>
      <c r="B10" s="12"/>
      <c r="C10" s="12"/>
      <c r="D10" s="12"/>
      <c r="E10" s="12"/>
      <c r="F10" s="1"/>
    </row>
    <row r="11" spans="1:6" ht="12.75">
      <c r="A11" t="s">
        <v>39</v>
      </c>
      <c r="B11" s="58">
        <v>521135</v>
      </c>
      <c r="C11" s="1">
        <f>'Dépenses Générales'!C68</f>
        <v>483553</v>
      </c>
      <c r="D11" s="1">
        <f>'Dépenses Générales'!D68</f>
        <v>470297</v>
      </c>
      <c r="E11" s="1">
        <f>'Dépenses Générales'!E68</f>
        <v>471446</v>
      </c>
      <c r="F11" s="1">
        <f>'Dépenses Générales'!F68</f>
        <v>419231</v>
      </c>
    </row>
    <row r="12" spans="1:6" ht="12.75">
      <c r="A12" t="s">
        <v>82</v>
      </c>
      <c r="B12" s="58">
        <v>371299</v>
      </c>
      <c r="C12" s="1">
        <f>'Dépenses - Sécurité Publique'!C37</f>
        <v>290847</v>
      </c>
      <c r="D12" s="1">
        <f>'Dépenses - Sécurité Publique'!D37</f>
        <v>190839</v>
      </c>
      <c r="E12" s="1">
        <f>'Dépenses - Sécurité Publique'!E37</f>
        <v>166531</v>
      </c>
      <c r="F12" s="1">
        <f>'Dépenses - Sécurité Publique'!F37</f>
        <v>164257</v>
      </c>
    </row>
    <row r="13" spans="1:6" ht="12.75">
      <c r="A13" t="s">
        <v>189</v>
      </c>
      <c r="B13" s="58">
        <v>1042516</v>
      </c>
      <c r="C13" s="1">
        <f>'Dépenses - Transport'!C61</f>
        <v>830951</v>
      </c>
      <c r="D13" s="1">
        <f>'Dépenses - Transport'!D61</f>
        <v>1045090</v>
      </c>
      <c r="E13" s="1">
        <f>'Dépenses - Transport'!E61</f>
        <v>942435</v>
      </c>
      <c r="F13" s="1">
        <f>'Dépenses - Transport'!F61</f>
        <v>1140759</v>
      </c>
    </row>
    <row r="14" spans="1:6" ht="12.75">
      <c r="A14" t="s">
        <v>190</v>
      </c>
      <c r="B14" s="58">
        <v>135685</v>
      </c>
      <c r="C14" s="1">
        <f>'Dépense - Santé gouvernementale'!C22</f>
        <v>143758</v>
      </c>
      <c r="D14" s="1">
        <f>'Dépense - Santé gouvernementale'!D22</f>
        <v>304347</v>
      </c>
      <c r="E14" s="1">
        <f>'Dépense - Santé gouvernementale'!E22</f>
        <v>330305</v>
      </c>
      <c r="F14" s="1">
        <f>'Dépense - Santé gouvernementale'!F22</f>
        <v>168568</v>
      </c>
    </row>
    <row r="15" spans="1:6" ht="12.75">
      <c r="A15" t="s">
        <v>191</v>
      </c>
      <c r="B15" s="58">
        <v>34025</v>
      </c>
      <c r="C15" s="1">
        <f>'Dépenses - Urbanisme'!C15</f>
        <v>8858</v>
      </c>
      <c r="D15" s="1">
        <f>'Dépenses - Urbanisme'!D15</f>
        <v>8694</v>
      </c>
      <c r="E15" s="1">
        <f>'Dépenses - Urbanisme'!E15</f>
        <v>8638</v>
      </c>
      <c r="F15" s="1">
        <f>'Dépenses - Urbanisme'!F15</f>
        <v>8478</v>
      </c>
    </row>
    <row r="16" spans="1:6" ht="13.5" thickBot="1">
      <c r="A16" t="s">
        <v>192</v>
      </c>
      <c r="B16" s="60">
        <v>75103</v>
      </c>
      <c r="C16" s="3">
        <f>'Dépenses - Culturelles'!C17</f>
        <v>70470</v>
      </c>
      <c r="D16" s="3">
        <f>'Dépenses - Culturelles'!D17</f>
        <v>67102</v>
      </c>
      <c r="E16" s="3">
        <f>'Dépenses - Culturelles'!E17</f>
        <v>132175</v>
      </c>
      <c r="F16" s="3">
        <f>'Dépenses - Culturelles'!F17</f>
        <v>100726</v>
      </c>
    </row>
    <row r="17" spans="2:6" ht="12.75">
      <c r="B17" s="58">
        <v>2179763</v>
      </c>
      <c r="C17" s="1">
        <f>SUM(C11:C16)</f>
        <v>1828437</v>
      </c>
      <c r="D17" s="1">
        <f>SUM(D11:D16)</f>
        <v>2086369</v>
      </c>
      <c r="E17" s="1">
        <f>SUM(E11:E16)</f>
        <v>2051530</v>
      </c>
      <c r="F17" s="1">
        <f>SUM(F11:F16)</f>
        <v>2002019</v>
      </c>
    </row>
    <row r="18" ht="12.75">
      <c r="F18" s="1"/>
    </row>
    <row r="19" spans="1:6" ht="13.5" thickBot="1">
      <c r="A19" s="12" t="s">
        <v>193</v>
      </c>
      <c r="B19" s="61">
        <v>0</v>
      </c>
      <c r="C19" s="20">
        <f>C8-C17</f>
        <v>0.23999999999068677</v>
      </c>
      <c r="D19" s="20">
        <f>D8-D17</f>
        <v>0.43299999996088445</v>
      </c>
      <c r="E19" s="20">
        <f>E8-E17</f>
        <v>20465</v>
      </c>
      <c r="F19" s="20">
        <f>F8-F17</f>
        <v>115972</v>
      </c>
    </row>
    <row r="20" ht="13.5" thickTop="1">
      <c r="F20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CONNELLY &amp; KOSHY CHARTERED ACCOUNTANTS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imbeaul</dc:creator>
  <cp:keywords/>
  <dc:description/>
  <cp:lastModifiedBy>User</cp:lastModifiedBy>
  <cp:lastPrinted>2012-01-03T15:55:54Z</cp:lastPrinted>
  <dcterms:created xsi:type="dcterms:W3CDTF">2008-12-01T21:06:53Z</dcterms:created>
  <dcterms:modified xsi:type="dcterms:W3CDTF">2012-12-14T16:05:00Z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