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3920" windowHeight="8700" firstSheet="5" activeTab="8"/>
  </bookViews>
  <sheets>
    <sheet name="Revenue" sheetId="1" r:id="rId1"/>
    <sheet name="Expenses-General" sheetId="2" r:id="rId2"/>
    <sheet name="Expenses-Public Security" sheetId="3" r:id="rId3"/>
    <sheet name="Expenses-Transportation" sheetId="4" r:id="rId4"/>
    <sheet name="Expenses-Environmental Health" sheetId="5" r:id="rId5"/>
    <sheet name="Expenses-Planning" sheetId="6" r:id="rId6"/>
    <sheet name="Expenses-Recreational" sheetId="7" r:id="rId7"/>
    <sheet name="Expenses-Culture" sheetId="8" r:id="rId8"/>
    <sheet name="Summary" sheetId="9" r:id="rId9"/>
  </sheets>
  <definedNames>
    <definedName name="_xlnm.Print_Area" localSheetId="7">'Expenses-Culture'!$A$1:$F$17</definedName>
    <definedName name="_xlnm.Print_Area" localSheetId="4">'Expenses-Environmental Health'!$A$1:$F$20</definedName>
    <definedName name="_xlnm.Print_Area" localSheetId="1">'Expenses-General'!$A$1:$F$63</definedName>
    <definedName name="_xlnm.Print_Area" localSheetId="5">'Expenses-Planning'!$A$1:$F$15</definedName>
    <definedName name="_xlnm.Print_Area" localSheetId="2">'Expenses-Public Security'!$A$1:$F$40</definedName>
    <definedName name="_xlnm.Print_Area" localSheetId="6">'Expenses-Recreational'!$A$1:$F$25</definedName>
    <definedName name="_xlnm.Print_Area" localSheetId="3">'Expenses-Transportation'!$A$1:$F$58</definedName>
    <definedName name="_xlnm.Print_Area" localSheetId="0">'Revenue'!$A$1:$F$52</definedName>
    <definedName name="_xlnm.Print_Area" localSheetId="8">'Summary'!$A$1:$F$19</definedName>
  </definedNames>
  <calcPr fullCalcOnLoad="1"/>
</workbook>
</file>

<file path=xl/sharedStrings.xml><?xml version="1.0" encoding="utf-8"?>
<sst xmlns="http://schemas.openxmlformats.org/spreadsheetml/2006/main" count="275" uniqueCount="202">
  <si>
    <t>Revenus</t>
  </si>
  <si>
    <t xml:space="preserve"> </t>
  </si>
  <si>
    <t xml:space="preserve"> Transportation</t>
  </si>
  <si>
    <t>Expenses</t>
  </si>
  <si>
    <t xml:space="preserve"> Legislation</t>
  </si>
  <si>
    <t xml:space="preserve"> Assessment</t>
  </si>
  <si>
    <t>Public Security</t>
  </si>
  <si>
    <t>Transportation</t>
  </si>
  <si>
    <t xml:space="preserve"> Traffic</t>
  </si>
  <si>
    <t xml:space="preserve"> Library</t>
  </si>
  <si>
    <t xml:space="preserve"> Administration</t>
  </si>
  <si>
    <t xml:space="preserve">   Postage</t>
  </si>
  <si>
    <t xml:space="preserve">   Telephone</t>
  </si>
  <si>
    <t xml:space="preserve">   Wages</t>
  </si>
  <si>
    <t>Fire protection</t>
  </si>
  <si>
    <t xml:space="preserve">   Electricity</t>
  </si>
  <si>
    <t xml:space="preserve">   Remuneration</t>
  </si>
  <si>
    <t xml:space="preserve">   Internet</t>
  </si>
  <si>
    <t>Summary</t>
  </si>
  <si>
    <t>Revenue</t>
  </si>
  <si>
    <t xml:space="preserve"> TVQ Reimbursement</t>
  </si>
  <si>
    <t xml:space="preserve"> Snow Plow Grant</t>
  </si>
  <si>
    <t xml:space="preserve"> L'Ecuyer Grant</t>
  </si>
  <si>
    <t xml:space="preserve"> L'Ecuyer Grant Elmside Road</t>
  </si>
  <si>
    <t xml:space="preserve"> Ryan Reform</t>
  </si>
  <si>
    <t xml:space="preserve"> Ryan Reform - Winter</t>
  </si>
  <si>
    <t xml:space="preserve"> Work Program</t>
  </si>
  <si>
    <t>Taxes</t>
  </si>
  <si>
    <t>Municipality of Bristol</t>
  </si>
  <si>
    <t xml:space="preserve">   Photocopier</t>
  </si>
  <si>
    <t xml:space="preserve">   CSST </t>
  </si>
  <si>
    <t xml:space="preserve">   Employee's Pension Plan</t>
  </si>
  <si>
    <t xml:space="preserve">   Employee's Health Plan</t>
  </si>
  <si>
    <t xml:space="preserve">   Internet - Adminstration</t>
  </si>
  <si>
    <t xml:space="preserve">   Public Notices</t>
  </si>
  <si>
    <t xml:space="preserve">   Auditor </t>
  </si>
  <si>
    <t xml:space="preserve">   Secretary Bond</t>
  </si>
  <si>
    <t xml:space="preserve">   Postal Meter</t>
  </si>
  <si>
    <t xml:space="preserve">   Employee Pension Plan</t>
  </si>
  <si>
    <t xml:space="preserve">   Mileage - Building inspector</t>
  </si>
  <si>
    <t>Municipal Election</t>
  </si>
  <si>
    <t>Other</t>
  </si>
  <si>
    <t xml:space="preserve">   Donations</t>
  </si>
  <si>
    <t xml:space="preserve">   Subscriptions</t>
  </si>
  <si>
    <t xml:space="preserve">   Liability Insurance</t>
  </si>
  <si>
    <t xml:space="preserve">   Employer's Contribution</t>
  </si>
  <si>
    <t xml:space="preserve">   Snowplowing</t>
  </si>
  <si>
    <t xml:space="preserve">   Telephone #1 Firehall</t>
  </si>
  <si>
    <t xml:space="preserve">   Telephone #2 Firehall</t>
  </si>
  <si>
    <t xml:space="preserve">   Firehall Insurance</t>
  </si>
  <si>
    <t xml:space="preserve">   Pagers</t>
  </si>
  <si>
    <t xml:space="preserve">   Vehicles - Insurance</t>
  </si>
  <si>
    <t xml:space="preserve">   Vehicles - License</t>
  </si>
  <si>
    <t xml:space="preserve">   Calcium</t>
  </si>
  <si>
    <t xml:space="preserve">   Snow Contract</t>
  </si>
  <si>
    <t xml:space="preserve">   Winter Fuel</t>
  </si>
  <si>
    <t xml:space="preserve">   Repairs</t>
  </si>
  <si>
    <t xml:space="preserve">   Komatsu Loader</t>
  </si>
  <si>
    <t xml:space="preserve">   Waste Transfer</t>
  </si>
  <si>
    <t xml:space="preserve">   Community Centre Insurance</t>
  </si>
  <si>
    <t xml:space="preserve">   Townhall Hydro</t>
  </si>
  <si>
    <t xml:space="preserve">   Electricity - Parks &amp; Playgrounds</t>
  </si>
  <si>
    <t xml:space="preserve">   Electricity Bristol Heritage</t>
  </si>
  <si>
    <t xml:space="preserve">   Emergency Measures</t>
  </si>
  <si>
    <t xml:space="preserve">   Winter Sand and Salt</t>
  </si>
  <si>
    <t xml:space="preserve">   Recycling</t>
  </si>
  <si>
    <t xml:space="preserve">   Remuneration - Director General</t>
  </si>
  <si>
    <t xml:space="preserve">   Christmas Dinner</t>
  </si>
  <si>
    <t xml:space="preserve"> Appropriation of Surplus</t>
  </si>
  <si>
    <t xml:space="preserve">   Office Equipment Purchases</t>
  </si>
  <si>
    <t xml:space="preserve">   Director General - Mileage</t>
  </si>
  <si>
    <t xml:space="preserve">   Office Equipment Repairs</t>
  </si>
  <si>
    <t xml:space="preserve">   Office Supplies</t>
  </si>
  <si>
    <t xml:space="preserve">   Office Clerk</t>
  </si>
  <si>
    <t xml:space="preserve">   Office Equipment Insurance</t>
  </si>
  <si>
    <t xml:space="preserve">   Municipal Promotion</t>
  </si>
  <si>
    <t>Total General Administration</t>
  </si>
  <si>
    <t xml:space="preserve">   Remuneration - Firemen</t>
  </si>
  <si>
    <t xml:space="preserve">   Fire Supplies &amp; Training</t>
  </si>
  <si>
    <t xml:space="preserve">   Communication Equipment License</t>
  </si>
  <si>
    <t xml:space="preserve">   Communication Equipment Insurance</t>
  </si>
  <si>
    <t xml:space="preserve">   Fire Vehicle Insurance</t>
  </si>
  <si>
    <t xml:space="preserve">   Fire Vehicle License</t>
  </si>
  <si>
    <t xml:space="preserve">   Fire Hall - Maintenance</t>
  </si>
  <si>
    <t xml:space="preserve">   Fire Vehicles - Maintenance</t>
  </si>
  <si>
    <t xml:space="preserve">   Fire vehicles - Fuel</t>
  </si>
  <si>
    <t xml:space="preserve">   Fire Hall - Heat</t>
  </si>
  <si>
    <t xml:space="preserve">   Fire Hall - Electricity</t>
  </si>
  <si>
    <t xml:space="preserve">   Compensation Fire Department</t>
  </si>
  <si>
    <t xml:space="preserve">   Communication Equipment Repairs</t>
  </si>
  <si>
    <t xml:space="preserve"> Municipal Roads</t>
  </si>
  <si>
    <t xml:space="preserve">   Radio Licenses</t>
  </si>
  <si>
    <t xml:space="preserve">   Garage Insurance</t>
  </si>
  <si>
    <t xml:space="preserve">   Garage Repairs &amp; Supplies</t>
  </si>
  <si>
    <t xml:space="preserve">   Summer Vehicle Repairs</t>
  </si>
  <si>
    <t xml:space="preserve">   Summer Vehicle Fuel</t>
  </si>
  <si>
    <t xml:space="preserve">   Small Tools</t>
  </si>
  <si>
    <t xml:space="preserve">   Safety Equipment &amp; Courses</t>
  </si>
  <si>
    <t xml:space="preserve">   Summer Garage Electricity</t>
  </si>
  <si>
    <t xml:space="preserve">   Land Purchase</t>
  </si>
  <si>
    <t xml:space="preserve">   Road Maintenance / Improvement</t>
  </si>
  <si>
    <t xml:space="preserve">   Equipment Reserve</t>
  </si>
  <si>
    <t xml:space="preserve">   General Road Maintenance</t>
  </si>
  <si>
    <t xml:space="preserve">   Scale House Electricity</t>
  </si>
  <si>
    <t xml:space="preserve">   Scale House Insurance</t>
  </si>
  <si>
    <t xml:space="preserve">   Scale Repairs</t>
  </si>
  <si>
    <t xml:space="preserve">   Norway Bay Railway</t>
  </si>
  <si>
    <t xml:space="preserve">   Winter Equipment Rental</t>
  </si>
  <si>
    <t xml:space="preserve">   Winter Vehicles Repairs</t>
  </si>
  <si>
    <t xml:space="preserve">   Winter Garage Electricity</t>
  </si>
  <si>
    <t xml:space="preserve"> Snow Removal</t>
  </si>
  <si>
    <t xml:space="preserve">   Road Signs</t>
  </si>
  <si>
    <t>Total Transportation</t>
  </si>
  <si>
    <t>Total Environmental Health</t>
  </si>
  <si>
    <t>Urban Planning and Regional Development</t>
  </si>
  <si>
    <t xml:space="preserve">   Permits and Supplies</t>
  </si>
  <si>
    <t>Total Urban Planning and Development</t>
  </si>
  <si>
    <t xml:space="preserve"> Parks and Playgrounds</t>
  </si>
  <si>
    <t>Recreational Activities</t>
  </si>
  <si>
    <t xml:space="preserve">   User Fees Shawville Arena</t>
  </si>
  <si>
    <t xml:space="preserve">   R &amp; M Community Centre</t>
  </si>
  <si>
    <t xml:space="preserve">   Cleaning Supplies</t>
  </si>
  <si>
    <t xml:space="preserve">   Work Program</t>
  </si>
  <si>
    <t xml:space="preserve">   Employer Contribution</t>
  </si>
  <si>
    <t xml:space="preserve">   Bristol Heritage Repairs</t>
  </si>
  <si>
    <t xml:space="preserve">   Library Insurance</t>
  </si>
  <si>
    <t xml:space="preserve">   Library Supplies &amp; Equipment</t>
  </si>
  <si>
    <t xml:space="preserve">   Library Per Capita Share</t>
  </si>
  <si>
    <t xml:space="preserve">   Sault des Chats</t>
  </si>
  <si>
    <t xml:space="preserve">  Environmental (100/unit)</t>
  </si>
  <si>
    <t xml:space="preserve">   Rental Revenue - Community Centre</t>
  </si>
  <si>
    <t xml:space="preserve"> Licenses and Permits</t>
  </si>
  <si>
    <t xml:space="preserve"> Bank and Investment Interest</t>
  </si>
  <si>
    <t xml:space="preserve"> Trailer Fees</t>
  </si>
  <si>
    <t xml:space="preserve"> Tax Arrears Notice Cost</t>
  </si>
  <si>
    <t xml:space="preserve"> Government Grants - Railway Crossing</t>
  </si>
  <si>
    <t>Municipal Services</t>
  </si>
  <si>
    <t xml:space="preserve"> Gas Tax</t>
  </si>
  <si>
    <t>General Administration</t>
  </si>
  <si>
    <t xml:space="preserve">   Mayor and Councillors - Remuneration</t>
  </si>
  <si>
    <t xml:space="preserve">   Mayor and Councillors - Non-Taxable Allowance</t>
  </si>
  <si>
    <t xml:space="preserve">   Mayor and Councillors - Employer's Share</t>
  </si>
  <si>
    <t xml:space="preserve">   Mayor and Councillors - Committees</t>
  </si>
  <si>
    <t xml:space="preserve">   Mayor and Councillors - Conventions and Travel</t>
  </si>
  <si>
    <t xml:space="preserve">   Mayor and Councillors - Errors and Omission</t>
  </si>
  <si>
    <t xml:space="preserve">   MRC Pontiac - Share of Assessment</t>
  </si>
  <si>
    <t xml:space="preserve">   Townhall Cleaning</t>
  </si>
  <si>
    <t xml:space="preserve">   Legal Fees</t>
  </si>
  <si>
    <t xml:space="preserve">   Unforeseen Expenses</t>
  </si>
  <si>
    <t xml:space="preserve"> Police Protection</t>
  </si>
  <si>
    <t>Total Public Security</t>
  </si>
  <si>
    <t>Total Tax Revenue</t>
  </si>
  <si>
    <t xml:space="preserve">   Surveyor &amp; Notary</t>
  </si>
  <si>
    <t xml:space="preserve">   Seat # 1</t>
  </si>
  <si>
    <t xml:space="preserve">   Seat # 2</t>
  </si>
  <si>
    <t xml:space="preserve">   Seat # 3</t>
  </si>
  <si>
    <t xml:space="preserve">   Seat # 4</t>
  </si>
  <si>
    <t xml:space="preserve">   Seat # 5</t>
  </si>
  <si>
    <t xml:space="preserve">   Seat # 6</t>
  </si>
  <si>
    <t xml:space="preserve"> Street Lighting</t>
  </si>
  <si>
    <t xml:space="preserve"> Domestic Waste</t>
  </si>
  <si>
    <t xml:space="preserve">   Insurance -  Docks</t>
  </si>
  <si>
    <t>Total Recreational Activities</t>
  </si>
  <si>
    <t>Cultural Activities</t>
  </si>
  <si>
    <t>Total Recreational and Cultural Activities</t>
  </si>
  <si>
    <t xml:space="preserve"> General Administration</t>
  </si>
  <si>
    <t xml:space="preserve"> Public Security</t>
  </si>
  <si>
    <t xml:space="preserve"> Urban Planning and Development</t>
  </si>
  <si>
    <t xml:space="preserve"> Recreational and Cultural </t>
  </si>
  <si>
    <t>Projected Surplus</t>
  </si>
  <si>
    <t>Conditional Transfers</t>
  </si>
  <si>
    <t>Other Revenue</t>
  </si>
  <si>
    <t>Other Services Provided</t>
  </si>
  <si>
    <t xml:space="preserve">  Environmental (50/unit)</t>
  </si>
  <si>
    <t xml:space="preserve"> Transfer Fees</t>
  </si>
  <si>
    <t xml:space="preserve"> Interest on Tax Arrears</t>
  </si>
  <si>
    <t xml:space="preserve"> Financial and Administrative Management</t>
  </si>
  <si>
    <t>Total Revenue</t>
  </si>
  <si>
    <t>Mill Rate</t>
  </si>
  <si>
    <t xml:space="preserve">   Remuneration - Fire Chief</t>
  </si>
  <si>
    <t xml:space="preserve">   Intermunicipal Fire Calls</t>
  </si>
  <si>
    <t xml:space="preserve">   Lawnmower &amp; Chipper Repairs</t>
  </si>
  <si>
    <t xml:space="preserve">   Building Inspector - Remuneration</t>
  </si>
  <si>
    <t xml:space="preserve">   By-Law Enforcement Officer - Remuneration</t>
  </si>
  <si>
    <t xml:space="preserve">   Repairs &amp; Maintenance Parks</t>
  </si>
  <si>
    <t xml:space="preserve">   93 Spartan Lease</t>
  </si>
  <si>
    <t xml:space="preserve">   Sweeper</t>
  </si>
  <si>
    <t>2014 Budget</t>
  </si>
  <si>
    <t xml:space="preserve">  MRC Share (0.175/100)</t>
  </si>
  <si>
    <t xml:space="preserve">  QPP Services (0.10/100)</t>
  </si>
  <si>
    <t xml:space="preserve"> Fines</t>
  </si>
  <si>
    <t xml:space="preserve"> Road Maintenance Fund</t>
  </si>
  <si>
    <t xml:space="preserve"> Sundry Revenue</t>
  </si>
  <si>
    <t xml:space="preserve">   PG Service Contract</t>
  </si>
  <si>
    <t xml:space="preserve">   Quyon Ferry Tickets</t>
  </si>
  <si>
    <t xml:space="preserve">   Bristol Dryland</t>
  </si>
  <si>
    <t xml:space="preserve">   Arena Improvement</t>
  </si>
  <si>
    <t xml:space="preserve">   Contribution to Quebec Police Financing</t>
  </si>
  <si>
    <t xml:space="preserve">  Garbage ($70/unit)</t>
  </si>
  <si>
    <t xml:space="preserve">   Summer Waste Collection</t>
  </si>
  <si>
    <t xml:space="preserve">   Summer Recycling Collection</t>
  </si>
  <si>
    <t xml:space="preserve"> Environmental Health</t>
  </si>
</sst>
</file>

<file path=xl/styles.xml><?xml version="1.0" encoding="utf-8"?>
<styleSheet xmlns="http://schemas.openxmlformats.org/spreadsheetml/2006/main">
  <numFmts count="39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(* #,##0_);_(* \(#,##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000_);_(* \(#,##0.0000\);_(* &quot;-&quot;????_);_(@_)"/>
    <numFmt numFmtId="193" formatCode="_(* #,##0.0_);_(* \(#,##0.0\);_(* &quot;-&quot;?_);_(@_)"/>
    <numFmt numFmtId="194" formatCode="_(* #,##0.000_);_(* \(#,##0.000\);_(* &quot;-&quot;???_);_(@_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89" fontId="0" fillId="0" borderId="0" xfId="15" applyNumberFormat="1" applyAlignment="1">
      <alignment/>
    </xf>
    <xf numFmtId="189" fontId="0" fillId="0" borderId="0" xfId="0" applyNumberFormat="1" applyAlignment="1">
      <alignment/>
    </xf>
    <xf numFmtId="189" fontId="0" fillId="0" borderId="1" xfId="15" applyNumberFormat="1" applyBorder="1" applyAlignment="1">
      <alignment/>
    </xf>
    <xf numFmtId="189" fontId="0" fillId="2" borderId="0" xfId="0" applyNumberFormat="1" applyFill="1" applyAlignment="1">
      <alignment/>
    </xf>
    <xf numFmtId="189" fontId="0" fillId="2" borderId="0" xfId="15" applyNumberForma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89" fontId="2" fillId="2" borderId="0" xfId="15" applyNumberFormat="1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9" fontId="2" fillId="0" borderId="0" xfId="15" applyNumberFormat="1" applyFont="1" applyAlignment="1">
      <alignment/>
    </xf>
    <xf numFmtId="189" fontId="0" fillId="0" borderId="0" xfId="15" applyNumberFormat="1" applyFont="1" applyAlignment="1">
      <alignment/>
    </xf>
    <xf numFmtId="189" fontId="0" fillId="0" borderId="1" xfId="15" applyNumberFormat="1" applyFont="1" applyBorder="1" applyAlignment="1">
      <alignment/>
    </xf>
    <xf numFmtId="189" fontId="0" fillId="0" borderId="2" xfId="15" applyNumberFormat="1" applyBorder="1" applyAlignment="1">
      <alignment/>
    </xf>
    <xf numFmtId="0" fontId="0" fillId="0" borderId="0" xfId="0" applyAlignment="1" quotePrefix="1">
      <alignment/>
    </xf>
    <xf numFmtId="189" fontId="0" fillId="0" borderId="0" xfId="0" applyNumberFormat="1" applyAlignment="1" quotePrefix="1">
      <alignment/>
    </xf>
    <xf numFmtId="0" fontId="0" fillId="0" borderId="0" xfId="0" applyFont="1" applyAlignment="1" quotePrefix="1">
      <alignment/>
    </xf>
    <xf numFmtId="189" fontId="3" fillId="0" borderId="0" xfId="15" applyNumberFormat="1" applyFont="1" applyAlignment="1">
      <alignment/>
    </xf>
    <xf numFmtId="189" fontId="5" fillId="0" borderId="0" xfId="15" applyNumberFormat="1" applyFont="1" applyAlignment="1">
      <alignment/>
    </xf>
    <xf numFmtId="189" fontId="0" fillId="2" borderId="0" xfId="15" applyNumberFormat="1" applyFont="1" applyFill="1" applyAlignment="1">
      <alignment/>
    </xf>
    <xf numFmtId="189" fontId="2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9" fontId="0" fillId="0" borderId="0" xfId="15" applyNumberFormat="1" applyFont="1" applyAlignment="1">
      <alignment/>
    </xf>
    <xf numFmtId="189" fontId="1" fillId="0" borderId="0" xfId="15" applyNumberFormat="1" applyFont="1" applyAlignment="1">
      <alignment/>
    </xf>
    <xf numFmtId="190" fontId="0" fillId="0" borderId="0" xfId="15" applyNumberFormat="1" applyFont="1" applyAlignment="1">
      <alignment/>
    </xf>
    <xf numFmtId="189" fontId="0" fillId="0" borderId="0" xfId="15" applyNumberForma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89" fontId="0" fillId="0" borderId="0" xfId="15" applyNumberFormat="1" applyFont="1" applyBorder="1" applyAlignment="1">
      <alignment/>
    </xf>
    <xf numFmtId="189" fontId="0" fillId="0" borderId="0" xfId="15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189" fontId="0" fillId="0" borderId="3" xfId="15" applyNumberFormat="1" applyFont="1" applyBorder="1" applyAlignment="1">
      <alignment/>
    </xf>
    <xf numFmtId="0" fontId="0" fillId="0" borderId="3" xfId="0" applyFont="1" applyBorder="1" applyAlignment="1">
      <alignment/>
    </xf>
    <xf numFmtId="189" fontId="0" fillId="0" borderId="3" xfId="15" applyNumberFormat="1" applyBorder="1" applyAlignment="1">
      <alignment/>
    </xf>
    <xf numFmtId="189" fontId="0" fillId="0" borderId="1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2"/>
  <sheetViews>
    <sheetView workbookViewId="0" topLeftCell="A1">
      <selection activeCell="B52" sqref="B52"/>
    </sheetView>
  </sheetViews>
  <sheetFormatPr defaultColWidth="9.140625" defaultRowHeight="12.75"/>
  <cols>
    <col min="1" max="1" width="34.140625" style="0" customWidth="1"/>
    <col min="2" max="2" width="14.8515625" style="0" customWidth="1"/>
    <col min="3" max="3" width="13.28125" style="0" customWidth="1"/>
    <col min="4" max="4" width="13.00390625" style="0" customWidth="1"/>
    <col min="5" max="5" width="13.8515625" style="0" customWidth="1"/>
    <col min="6" max="6" width="12.28125" style="0" bestFit="1" customWidth="1"/>
    <col min="7" max="7" width="14.140625" style="0" bestFit="1" customWidth="1"/>
    <col min="8" max="8" width="12.140625" style="0" bestFit="1" customWidth="1"/>
    <col min="9" max="9" width="12.421875" style="0" bestFit="1" customWidth="1"/>
    <col min="10" max="10" width="15.00390625" style="0" hidden="1" customWidth="1"/>
    <col min="11" max="17" width="0" style="0" hidden="1" customWidth="1"/>
    <col min="19" max="19" width="12.28125" style="0" bestFit="1" customWidth="1"/>
  </cols>
  <sheetData>
    <row r="1" spans="1:6" ht="13.5">
      <c r="A1" s="9" t="s">
        <v>28</v>
      </c>
      <c r="B1" s="9"/>
      <c r="C1" s="9"/>
      <c r="D1" s="9"/>
      <c r="E1" s="9"/>
      <c r="F1" s="9"/>
    </row>
    <row r="2" spans="1:6" ht="13.5">
      <c r="A2" s="9" t="s">
        <v>187</v>
      </c>
      <c r="B2" s="9"/>
      <c r="C2" s="9"/>
      <c r="F2" s="9"/>
    </row>
    <row r="3" spans="1:6" ht="13.5">
      <c r="A3" s="9" t="s">
        <v>0</v>
      </c>
      <c r="B3" s="9"/>
      <c r="C3" s="9"/>
      <c r="D3" s="9"/>
      <c r="E3" s="9"/>
      <c r="F3" s="9"/>
    </row>
    <row r="4" spans="1:6" ht="13.5">
      <c r="A4" s="9"/>
      <c r="B4" s="9"/>
      <c r="C4" s="9"/>
      <c r="D4" s="9"/>
      <c r="E4" s="9"/>
      <c r="F4" s="9"/>
    </row>
    <row r="5" spans="1:7" ht="13.5">
      <c r="A5" s="31" t="s">
        <v>178</v>
      </c>
      <c r="B5" s="39">
        <f>0.395+0.1+0.175</f>
        <v>0.6699999999999999</v>
      </c>
      <c r="C5" s="39">
        <f>0.385+0.095+0.165</f>
        <v>0.645</v>
      </c>
      <c r="D5" s="32">
        <f>0.375+0.09+0.155</f>
        <v>0.62</v>
      </c>
      <c r="E5" s="32">
        <f>0.37+0.105+0.185</f>
        <v>0.6599999999999999</v>
      </c>
      <c r="F5" s="32">
        <f>0.35+0.095+0.165</f>
        <v>0.61</v>
      </c>
      <c r="G5" s="39">
        <f>0.35+0.09+0.14</f>
        <v>0.58</v>
      </c>
    </row>
    <row r="6" spans="2:7" ht="12.75">
      <c r="B6" s="8">
        <v>2014</v>
      </c>
      <c r="C6" s="8">
        <v>2013</v>
      </c>
      <c r="D6" s="8">
        <v>2012</v>
      </c>
      <c r="E6" s="8">
        <v>2011</v>
      </c>
      <c r="F6" s="8">
        <v>2010</v>
      </c>
      <c r="G6" s="8">
        <v>2009</v>
      </c>
    </row>
    <row r="7" ht="12.75">
      <c r="A7" t="s">
        <v>1</v>
      </c>
    </row>
    <row r="8" ht="12.75">
      <c r="A8" t="s">
        <v>1</v>
      </c>
    </row>
    <row r="9" spans="1:18" ht="12.75">
      <c r="A9" s="12" t="s">
        <v>27</v>
      </c>
      <c r="B9" s="16">
        <f>B10/100*0.395</f>
        <v>662506.245</v>
      </c>
      <c r="C9" s="16">
        <f>C10/100*0.385</f>
        <v>643401.99</v>
      </c>
      <c r="D9" s="16">
        <f>D10/100*0.375</f>
        <v>618263.25</v>
      </c>
      <c r="E9" s="16">
        <f>E10/100*0.37</f>
        <v>489709.8185</v>
      </c>
      <c r="F9" s="1">
        <v>455466</v>
      </c>
      <c r="G9" s="1">
        <v>451989</v>
      </c>
      <c r="H9" s="19"/>
      <c r="R9" s="2"/>
    </row>
    <row r="10" spans="2:6" ht="12.75">
      <c r="B10" s="1">
        <v>167723100</v>
      </c>
      <c r="C10" s="1">
        <v>167117400</v>
      </c>
      <c r="D10" s="1">
        <v>164870200</v>
      </c>
      <c r="E10" s="1">
        <v>132354005</v>
      </c>
      <c r="F10" s="1">
        <v>130133684</v>
      </c>
    </row>
    <row r="11" spans="1:10" ht="12.75">
      <c r="A11" s="12" t="s">
        <v>136</v>
      </c>
      <c r="B11" s="28"/>
      <c r="C11" s="28"/>
      <c r="D11" s="28"/>
      <c r="E11" s="28"/>
      <c r="F11" s="1"/>
      <c r="J11" s="1"/>
    </row>
    <row r="12" spans="1:19" ht="12.75">
      <c r="A12" t="s">
        <v>189</v>
      </c>
      <c r="B12" s="1">
        <f>B10/100*0.1</f>
        <v>167723.1</v>
      </c>
      <c r="C12" s="1">
        <f>C10/100*0.095</f>
        <v>158761.53</v>
      </c>
      <c r="D12" s="1">
        <f>D10/100*0.09</f>
        <v>148383.18</v>
      </c>
      <c r="E12" s="1">
        <f>E10/100*0.105</f>
        <v>138971.70525</v>
      </c>
      <c r="F12" s="1">
        <v>123627</v>
      </c>
      <c r="G12" s="1">
        <v>116226</v>
      </c>
      <c r="H12" s="19"/>
      <c r="J12" s="1"/>
      <c r="S12" s="2"/>
    </row>
    <row r="13" spans="1:10" ht="12.75">
      <c r="A13" t="s">
        <v>188</v>
      </c>
      <c r="B13" s="1">
        <f>B10/100*0.175</f>
        <v>293515.425</v>
      </c>
      <c r="C13" s="1">
        <f>C10/100*0.165</f>
        <v>275743.71</v>
      </c>
      <c r="D13" s="1">
        <f>D10/100*0.155</f>
        <v>255548.81</v>
      </c>
      <c r="E13" s="1">
        <f>E10/100*0.185</f>
        <v>244854.90925</v>
      </c>
      <c r="F13" s="1">
        <v>214720</v>
      </c>
      <c r="G13" s="1">
        <v>180796</v>
      </c>
      <c r="H13" s="19"/>
      <c r="J13" s="1"/>
    </row>
    <row r="14" spans="1:8" ht="12.75">
      <c r="A14" t="s">
        <v>129</v>
      </c>
      <c r="B14" s="1">
        <f>100*1058</f>
        <v>105800</v>
      </c>
      <c r="C14" s="1">
        <f>100*1058</f>
        <v>105800</v>
      </c>
      <c r="D14" s="1">
        <f>100*1058</f>
        <v>105800</v>
      </c>
      <c r="E14" s="1">
        <f>195*1278</f>
        <v>249210</v>
      </c>
      <c r="F14" s="1">
        <v>249210</v>
      </c>
      <c r="G14" s="1">
        <v>140000</v>
      </c>
      <c r="H14" s="19"/>
    </row>
    <row r="15" spans="1:8" ht="12.75">
      <c r="A15" t="s">
        <v>173</v>
      </c>
      <c r="B15" s="1">
        <f>50*226</f>
        <v>11300</v>
      </c>
      <c r="C15" s="1">
        <f>50*226</f>
        <v>11300</v>
      </c>
      <c r="D15" s="1">
        <f>50*226</f>
        <v>11300</v>
      </c>
      <c r="E15" s="1"/>
      <c r="F15" s="1"/>
      <c r="G15" s="1"/>
      <c r="H15" s="19"/>
    </row>
    <row r="16" spans="1:8" ht="13.5" thickBot="1">
      <c r="A16" t="s">
        <v>198</v>
      </c>
      <c r="B16" s="3">
        <f>70*642</f>
        <v>44940</v>
      </c>
      <c r="C16" s="3">
        <f>65*642</f>
        <v>41730</v>
      </c>
      <c r="D16" s="3">
        <v>40690</v>
      </c>
      <c r="E16" s="3">
        <v>41080</v>
      </c>
      <c r="F16" s="3">
        <v>26640</v>
      </c>
      <c r="G16" s="3">
        <v>26550</v>
      </c>
      <c r="H16" s="19"/>
    </row>
    <row r="17" spans="2:7" ht="12.75">
      <c r="B17" s="1">
        <f aca="true" t="shared" si="0" ref="B17:G17">SUM(B12:B16)</f>
        <v>623278.525</v>
      </c>
      <c r="C17" s="1">
        <f t="shared" si="0"/>
        <v>593335.24</v>
      </c>
      <c r="D17" s="1">
        <f t="shared" si="0"/>
        <v>561721.99</v>
      </c>
      <c r="E17" s="1">
        <f t="shared" si="0"/>
        <v>674116.6145</v>
      </c>
      <c r="F17" s="1">
        <f t="shared" si="0"/>
        <v>614197</v>
      </c>
      <c r="G17" s="1">
        <f t="shared" si="0"/>
        <v>463572</v>
      </c>
    </row>
    <row r="18" spans="2:6" ht="12.75">
      <c r="B18" s="1"/>
      <c r="C18" s="1"/>
      <c r="D18" s="1"/>
      <c r="E18" s="1"/>
      <c r="F18" s="1"/>
    </row>
    <row r="19" spans="1:7" ht="12.75">
      <c r="A19" t="s">
        <v>151</v>
      </c>
      <c r="B19" s="5">
        <f aca="true" t="shared" si="1" ref="B19:G19">B9+B17</f>
        <v>1285784.77</v>
      </c>
      <c r="C19" s="5">
        <f t="shared" si="1"/>
        <v>1236737.23</v>
      </c>
      <c r="D19" s="5">
        <f t="shared" si="1"/>
        <v>1179985.24</v>
      </c>
      <c r="E19" s="5">
        <f t="shared" si="1"/>
        <v>1163826.433</v>
      </c>
      <c r="F19" s="5">
        <f t="shared" si="1"/>
        <v>1069663</v>
      </c>
      <c r="G19" s="4">
        <f t="shared" si="1"/>
        <v>915561</v>
      </c>
    </row>
    <row r="20" spans="2:6" ht="12.75">
      <c r="B20" s="1">
        <f>B19-C19</f>
        <v>49047.54000000004</v>
      </c>
      <c r="C20" s="1">
        <f>C19-D19</f>
        <v>56751.98999999999</v>
      </c>
      <c r="D20" s="1">
        <f>D19-E19</f>
        <v>16158.80700000003</v>
      </c>
      <c r="E20" s="1">
        <f>E19-F19</f>
        <v>94163.43299999996</v>
      </c>
      <c r="F20" s="1">
        <f>F19-G19</f>
        <v>154102</v>
      </c>
    </row>
    <row r="21" spans="1:7" ht="12.75">
      <c r="A21" t="s">
        <v>1</v>
      </c>
      <c r="B21" s="29" t="s">
        <v>1</v>
      </c>
      <c r="C21" s="29" t="s">
        <v>1</v>
      </c>
      <c r="D21" s="29" t="s">
        <v>1</v>
      </c>
      <c r="E21" s="29" t="s">
        <v>1</v>
      </c>
      <c r="F21" s="1"/>
      <c r="G21" s="1" t="s">
        <v>1</v>
      </c>
    </row>
    <row r="22" spans="1:7" ht="12.75">
      <c r="A22" s="7" t="s">
        <v>172</v>
      </c>
      <c r="B22" s="22"/>
      <c r="C22" s="22"/>
      <c r="D22" s="22"/>
      <c r="E22" s="22"/>
      <c r="F22" s="22"/>
      <c r="G22" s="1"/>
    </row>
    <row r="23" spans="1:7" ht="12.75">
      <c r="A23" s="11" t="s">
        <v>10</v>
      </c>
      <c r="B23" s="23"/>
      <c r="C23" s="23"/>
      <c r="D23" s="23"/>
      <c r="E23" s="23"/>
      <c r="F23" s="23"/>
      <c r="G23" s="1"/>
    </row>
    <row r="24" spans="1:8" ht="12.75">
      <c r="A24" s="13" t="s">
        <v>130</v>
      </c>
      <c r="B24" s="24">
        <v>2000</v>
      </c>
      <c r="C24" s="24">
        <v>2000</v>
      </c>
      <c r="D24" s="24">
        <v>4000</v>
      </c>
      <c r="E24" s="24">
        <v>4000</v>
      </c>
      <c r="F24" s="24">
        <v>4000</v>
      </c>
      <c r="G24" s="5">
        <v>4000</v>
      </c>
      <c r="H24" s="19"/>
    </row>
    <row r="25" spans="1:7" ht="12.75">
      <c r="A25" s="7"/>
      <c r="B25" s="22"/>
      <c r="C25" s="22"/>
      <c r="D25" s="22"/>
      <c r="E25" s="22"/>
      <c r="F25" s="22"/>
      <c r="G25" s="1"/>
    </row>
    <row r="26" spans="1:7" ht="12.75">
      <c r="A26" s="13"/>
      <c r="B26" s="16"/>
      <c r="C26" s="16"/>
      <c r="D26" s="16"/>
      <c r="E26" s="16"/>
      <c r="F26" s="16"/>
      <c r="G26" s="1"/>
    </row>
    <row r="27" spans="1:7" ht="12.75">
      <c r="A27" s="7" t="s">
        <v>171</v>
      </c>
      <c r="B27" s="22"/>
      <c r="C27" s="22"/>
      <c r="D27" s="22"/>
      <c r="E27" s="22"/>
      <c r="F27" s="22"/>
      <c r="G27" s="1"/>
    </row>
    <row r="28" spans="1:8" ht="12.75">
      <c r="A28" t="s">
        <v>131</v>
      </c>
      <c r="B28" s="1">
        <v>6200</v>
      </c>
      <c r="C28" s="1">
        <v>5000</v>
      </c>
      <c r="D28" s="1">
        <v>5500</v>
      </c>
      <c r="E28" s="1">
        <v>4000</v>
      </c>
      <c r="F28" s="1">
        <v>4000</v>
      </c>
      <c r="G28" s="1">
        <v>4000</v>
      </c>
      <c r="H28" s="19"/>
    </row>
    <row r="29" spans="1:8" ht="12.75">
      <c r="A29" t="s">
        <v>20</v>
      </c>
      <c r="B29" s="1">
        <v>108900</v>
      </c>
      <c r="C29" s="1">
        <v>108700</v>
      </c>
      <c r="D29" s="1">
        <v>37900</v>
      </c>
      <c r="E29" s="1">
        <v>31100</v>
      </c>
      <c r="F29" s="1">
        <v>27300</v>
      </c>
      <c r="G29" s="1">
        <v>23500</v>
      </c>
      <c r="H29" s="19"/>
    </row>
    <row r="30" spans="1:8" ht="12.75">
      <c r="A30" t="s">
        <v>174</v>
      </c>
      <c r="B30" s="1">
        <v>40000</v>
      </c>
      <c r="C30" s="1">
        <v>40000</v>
      </c>
      <c r="D30" s="1">
        <v>25000</v>
      </c>
      <c r="E30" s="1">
        <v>25000</v>
      </c>
      <c r="F30" s="1">
        <v>25000</v>
      </c>
      <c r="G30" s="1">
        <v>23000</v>
      </c>
      <c r="H30" s="19"/>
    </row>
    <row r="31" spans="1:8" ht="12.75">
      <c r="A31" t="s">
        <v>175</v>
      </c>
      <c r="B31" s="1">
        <v>6000</v>
      </c>
      <c r="C31" s="1">
        <v>6000</v>
      </c>
      <c r="D31" s="1">
        <v>6000</v>
      </c>
      <c r="E31" s="1">
        <v>10000</v>
      </c>
      <c r="F31" s="1">
        <v>12500</v>
      </c>
      <c r="G31" s="1">
        <v>12500</v>
      </c>
      <c r="H31" s="19"/>
    </row>
    <row r="32" spans="1:8" ht="12.75">
      <c r="A32" t="s">
        <v>132</v>
      </c>
      <c r="B32" s="1">
        <v>4000</v>
      </c>
      <c r="C32" s="1">
        <v>3000</v>
      </c>
      <c r="D32" s="1">
        <v>1000</v>
      </c>
      <c r="E32" s="1">
        <v>2000</v>
      </c>
      <c r="F32" s="1">
        <v>3500</v>
      </c>
      <c r="G32" s="1">
        <v>3500</v>
      </c>
      <c r="H32" s="19"/>
    </row>
    <row r="33" spans="1:8" ht="12.75">
      <c r="A33" t="s">
        <v>133</v>
      </c>
      <c r="B33" s="1">
        <v>120</v>
      </c>
      <c r="C33" s="1">
        <v>120</v>
      </c>
      <c r="D33" s="1">
        <v>120</v>
      </c>
      <c r="E33" s="1">
        <v>120</v>
      </c>
      <c r="F33" s="1">
        <v>120</v>
      </c>
      <c r="G33" s="1">
        <v>120</v>
      </c>
      <c r="H33" s="19"/>
    </row>
    <row r="34" spans="1:8" ht="12.75">
      <c r="A34" t="s">
        <v>190</v>
      </c>
      <c r="B34" s="1">
        <v>500</v>
      </c>
      <c r="C34" s="1">
        <v>500</v>
      </c>
      <c r="D34" s="1">
        <v>500</v>
      </c>
      <c r="E34" s="1">
        <v>0</v>
      </c>
      <c r="F34" s="1">
        <v>800</v>
      </c>
      <c r="G34" s="1">
        <v>0</v>
      </c>
      <c r="H34" s="19"/>
    </row>
    <row r="35" spans="1:8" ht="12.75">
      <c r="A35" t="s">
        <v>134</v>
      </c>
      <c r="B35" s="1">
        <v>0</v>
      </c>
      <c r="C35" s="1">
        <v>0</v>
      </c>
      <c r="D35" s="1">
        <v>500</v>
      </c>
      <c r="E35" s="1">
        <v>500</v>
      </c>
      <c r="F35" s="1">
        <v>900</v>
      </c>
      <c r="G35" s="1">
        <v>900</v>
      </c>
      <c r="H35" s="19"/>
    </row>
    <row r="36" spans="1:8" ht="12.75">
      <c r="A36" t="s">
        <v>26</v>
      </c>
      <c r="B36" s="1">
        <v>0</v>
      </c>
      <c r="C36" s="1">
        <v>0</v>
      </c>
      <c r="D36" s="1">
        <v>3000</v>
      </c>
      <c r="E36" s="1">
        <v>3000</v>
      </c>
      <c r="F36" s="1">
        <v>3008</v>
      </c>
      <c r="G36" s="1">
        <v>10200</v>
      </c>
      <c r="H36" s="19"/>
    </row>
    <row r="37" spans="1:8" ht="12.75">
      <c r="A37" s="40" t="s">
        <v>135</v>
      </c>
      <c r="B37" s="1">
        <v>2500</v>
      </c>
      <c r="C37" s="1">
        <v>2500</v>
      </c>
      <c r="D37" s="1">
        <v>2500</v>
      </c>
      <c r="E37" s="1">
        <v>2500</v>
      </c>
      <c r="F37" s="1">
        <v>2737</v>
      </c>
      <c r="G37" s="1">
        <v>2737</v>
      </c>
      <c r="H37" s="19"/>
    </row>
    <row r="38" spans="1:8" ht="12.75">
      <c r="A38" s="40" t="s">
        <v>191</v>
      </c>
      <c r="B38" s="1">
        <v>50000</v>
      </c>
      <c r="C38" s="1">
        <v>60000</v>
      </c>
      <c r="D38" s="1">
        <v>40000</v>
      </c>
      <c r="E38" s="1">
        <v>50000</v>
      </c>
      <c r="F38" s="1"/>
      <c r="G38" s="1"/>
      <c r="H38" s="19"/>
    </row>
    <row r="39" spans="1:8" ht="13.5" thickBot="1">
      <c r="A39" s="40" t="s">
        <v>192</v>
      </c>
      <c r="B39" s="3">
        <v>7500</v>
      </c>
      <c r="C39" s="3">
        <v>5000</v>
      </c>
      <c r="D39" s="3">
        <v>10000</v>
      </c>
      <c r="E39" s="3">
        <v>6000</v>
      </c>
      <c r="F39" s="3">
        <v>6000</v>
      </c>
      <c r="G39" s="3">
        <v>6000</v>
      </c>
      <c r="H39" s="19"/>
    </row>
    <row r="40" spans="2:7" ht="12.75">
      <c r="B40" s="5">
        <f aca="true" t="shared" si="2" ref="B40:G40">SUM(B28:B39)</f>
        <v>225720</v>
      </c>
      <c r="C40" s="5">
        <f t="shared" si="2"/>
        <v>230820</v>
      </c>
      <c r="D40" s="5">
        <f t="shared" si="2"/>
        <v>132020</v>
      </c>
      <c r="E40" s="5">
        <f t="shared" si="2"/>
        <v>134220</v>
      </c>
      <c r="F40" s="5">
        <f t="shared" si="2"/>
        <v>85865</v>
      </c>
      <c r="G40" s="5">
        <f t="shared" si="2"/>
        <v>86457</v>
      </c>
    </row>
    <row r="41" spans="2:7" ht="12.75">
      <c r="B41" s="1"/>
      <c r="C41" s="1"/>
      <c r="D41" s="1"/>
      <c r="E41" s="1"/>
      <c r="F41" s="1"/>
      <c r="G41" s="1"/>
    </row>
    <row r="42" spans="1:7" ht="12.75">
      <c r="A42" s="7" t="s">
        <v>170</v>
      </c>
      <c r="B42" s="22"/>
      <c r="C42" s="22"/>
      <c r="D42" s="22"/>
      <c r="E42" s="22"/>
      <c r="F42" s="22"/>
      <c r="G42" s="1"/>
    </row>
    <row r="43" spans="1:8" ht="12.75">
      <c r="A43" t="s">
        <v>22</v>
      </c>
      <c r="B43" s="1">
        <v>5000</v>
      </c>
      <c r="C43" s="1">
        <v>15000</v>
      </c>
      <c r="D43" s="1"/>
      <c r="E43" s="1">
        <v>0</v>
      </c>
      <c r="F43" s="1">
        <v>6000</v>
      </c>
      <c r="G43" s="1">
        <v>4000</v>
      </c>
      <c r="H43" s="19"/>
    </row>
    <row r="44" spans="1:8" ht="12.75">
      <c r="A44" t="s">
        <v>21</v>
      </c>
      <c r="B44" s="1">
        <v>26620</v>
      </c>
      <c r="C44" s="1">
        <v>26620</v>
      </c>
      <c r="D44" s="1">
        <v>26620</v>
      </c>
      <c r="E44" s="1">
        <v>23508</v>
      </c>
      <c r="F44" s="1">
        <v>23508</v>
      </c>
      <c r="G44" s="1">
        <v>23508</v>
      </c>
      <c r="H44" s="19"/>
    </row>
    <row r="45" spans="1:8" ht="12.75">
      <c r="A45" t="s">
        <v>23</v>
      </c>
      <c r="B45" s="1">
        <v>0</v>
      </c>
      <c r="C45" s="1">
        <v>0</v>
      </c>
      <c r="D45" s="1">
        <v>6000</v>
      </c>
      <c r="E45" s="1">
        <v>6000</v>
      </c>
      <c r="F45" s="1">
        <v>6000</v>
      </c>
      <c r="G45" s="1">
        <v>15000</v>
      </c>
      <c r="H45" s="19"/>
    </row>
    <row r="46" spans="1:8" ht="12.75">
      <c r="A46" t="s">
        <v>24</v>
      </c>
      <c r="B46" s="1">
        <v>473000</v>
      </c>
      <c r="C46" s="1">
        <v>388000</v>
      </c>
      <c r="D46" s="1">
        <v>384100</v>
      </c>
      <c r="E46" s="1">
        <v>401238</v>
      </c>
      <c r="F46" s="1">
        <v>401238</v>
      </c>
      <c r="G46" s="1">
        <v>401238</v>
      </c>
      <c r="H46" s="19"/>
    </row>
    <row r="47" spans="1:8" ht="12.75">
      <c r="A47" t="s">
        <v>25</v>
      </c>
      <c r="B47" s="1"/>
      <c r="C47" s="1">
        <v>85000</v>
      </c>
      <c r="D47" s="1">
        <v>91236</v>
      </c>
      <c r="E47" s="1">
        <v>74098</v>
      </c>
      <c r="F47" s="1">
        <v>74098</v>
      </c>
      <c r="G47" s="1">
        <v>74098</v>
      </c>
      <c r="H47" s="19"/>
    </row>
    <row r="48" spans="1:8" ht="12.75">
      <c r="A48" t="s">
        <v>68</v>
      </c>
      <c r="B48" s="1">
        <v>52730</v>
      </c>
      <c r="C48" s="1">
        <v>52603</v>
      </c>
      <c r="D48" s="1">
        <v>4476</v>
      </c>
      <c r="E48" s="1">
        <v>279479</v>
      </c>
      <c r="F48" s="1">
        <v>361158</v>
      </c>
      <c r="G48" s="1">
        <f>551842-15</f>
        <v>551827</v>
      </c>
      <c r="H48" s="19"/>
    </row>
    <row r="49" spans="1:8" ht="13.5" thickBot="1">
      <c r="A49" t="s">
        <v>137</v>
      </c>
      <c r="B49" s="3"/>
      <c r="C49" s="3">
        <v>142983</v>
      </c>
      <c r="D49" s="3"/>
      <c r="E49" s="3">
        <v>0</v>
      </c>
      <c r="F49" s="3">
        <v>20465</v>
      </c>
      <c r="G49" s="3">
        <v>22302</v>
      </c>
      <c r="H49" s="19"/>
    </row>
    <row r="50" spans="1:7" ht="12.75">
      <c r="A50" t="s">
        <v>1</v>
      </c>
      <c r="B50" s="5">
        <f aca="true" t="shared" si="3" ref="B50:G50">SUM(B43:B49)</f>
        <v>557350</v>
      </c>
      <c r="C50" s="5">
        <f t="shared" si="3"/>
        <v>710206</v>
      </c>
      <c r="D50" s="5">
        <f t="shared" si="3"/>
        <v>512432</v>
      </c>
      <c r="E50" s="5">
        <f t="shared" si="3"/>
        <v>784323</v>
      </c>
      <c r="F50" s="5">
        <f t="shared" si="3"/>
        <v>892467</v>
      </c>
      <c r="G50" s="5">
        <f t="shared" si="3"/>
        <v>1091973</v>
      </c>
    </row>
    <row r="51" spans="6:7" ht="12.75">
      <c r="F51" s="1"/>
      <c r="G51" s="1"/>
    </row>
    <row r="52" spans="1:7" ht="13.5">
      <c r="A52" s="6" t="s">
        <v>177</v>
      </c>
      <c r="B52" s="10">
        <f aca="true" t="shared" si="4" ref="B52:G52">B50+B40+B24+B19</f>
        <v>2070854.77</v>
      </c>
      <c r="C52" s="10">
        <f t="shared" si="4"/>
        <v>2179763.23</v>
      </c>
      <c r="D52" s="10">
        <f t="shared" si="4"/>
        <v>1828437.24</v>
      </c>
      <c r="E52" s="10">
        <f t="shared" si="4"/>
        <v>2086369.433</v>
      </c>
      <c r="F52" s="10">
        <f t="shared" si="4"/>
        <v>2051995</v>
      </c>
      <c r="G52" s="10">
        <f t="shared" si="4"/>
        <v>2097991</v>
      </c>
    </row>
    <row r="53" ht="12.75">
      <c r="G53" s="27" t="s">
        <v>1</v>
      </c>
    </row>
    <row r="55" spans="3:6" ht="12.75">
      <c r="C55" s="2"/>
      <c r="F55" s="2"/>
    </row>
    <row r="56" spans="1:6" ht="13.5">
      <c r="A56" s="9"/>
      <c r="B56" s="9"/>
      <c r="C56" s="9"/>
      <c r="D56" s="9"/>
      <c r="E56" s="9"/>
      <c r="F56" s="9"/>
    </row>
    <row r="57" spans="1:6" ht="13.5">
      <c r="A57" s="9"/>
      <c r="B57" s="9"/>
      <c r="C57" s="9"/>
      <c r="D57" s="9"/>
      <c r="E57" s="9"/>
      <c r="F57" s="9"/>
    </row>
    <row r="58" spans="1:6" ht="13.5">
      <c r="A58" s="9"/>
      <c r="B58" s="9"/>
      <c r="C58" s="9"/>
      <c r="D58" s="9"/>
      <c r="E58" s="9"/>
      <c r="F58" s="9"/>
    </row>
    <row r="60" spans="2:7" ht="12.75">
      <c r="B60" s="8"/>
      <c r="C60" s="8"/>
      <c r="D60" s="8"/>
      <c r="E60" s="8"/>
      <c r="F60" s="8"/>
      <c r="G60" s="8"/>
    </row>
    <row r="61" spans="1:6" ht="12.75">
      <c r="A61" s="7"/>
      <c r="B61" s="7"/>
      <c r="C61" s="7"/>
      <c r="D61" s="7"/>
      <c r="E61" s="7"/>
      <c r="F61" s="7"/>
    </row>
    <row r="62" spans="1:6" ht="12.75">
      <c r="A62" s="11"/>
      <c r="B62" s="11"/>
      <c r="C62" s="11"/>
      <c r="D62" s="11"/>
      <c r="E62" s="11"/>
      <c r="F62" s="11"/>
    </row>
    <row r="63" spans="1:7" ht="12.75">
      <c r="A63" s="13"/>
      <c r="B63" s="16"/>
      <c r="C63" s="16"/>
      <c r="D63" s="16"/>
      <c r="E63" s="16"/>
      <c r="F63" s="16"/>
      <c r="G63" s="1"/>
    </row>
    <row r="64" spans="1:7" ht="12.75">
      <c r="A64" s="13"/>
      <c r="B64" s="16"/>
      <c r="C64" s="16"/>
      <c r="D64" s="16"/>
      <c r="E64" s="16"/>
      <c r="F64" s="16"/>
      <c r="G64" s="1"/>
    </row>
    <row r="65" spans="1:7" ht="12.75">
      <c r="A65" s="13"/>
      <c r="B65" s="16"/>
      <c r="C65" s="16"/>
      <c r="D65" s="16"/>
      <c r="E65" s="16"/>
      <c r="F65" s="16"/>
      <c r="G65" s="1"/>
    </row>
    <row r="66" spans="1:7" ht="12.75">
      <c r="A66" s="13"/>
      <c r="B66" s="16"/>
      <c r="C66" s="16"/>
      <c r="D66" s="16"/>
      <c r="E66" s="16"/>
      <c r="F66" s="16"/>
      <c r="G66" s="1"/>
    </row>
    <row r="67" spans="1:7" ht="12.75">
      <c r="A67" s="13"/>
      <c r="B67" s="16"/>
      <c r="C67" s="16"/>
      <c r="D67" s="16"/>
      <c r="E67" s="16"/>
      <c r="F67" s="16"/>
      <c r="G67" s="1"/>
    </row>
    <row r="68" spans="1:7" ht="12.75">
      <c r="A68" s="33"/>
      <c r="B68" s="34"/>
      <c r="C68" s="34"/>
      <c r="D68" s="34"/>
      <c r="E68" s="34"/>
      <c r="F68" s="34"/>
      <c r="G68" s="35"/>
    </row>
    <row r="69" spans="1:7" ht="12.75">
      <c r="A69" s="33"/>
      <c r="B69" s="35"/>
      <c r="C69" s="35"/>
      <c r="D69" s="35"/>
      <c r="E69" s="35"/>
      <c r="F69" s="35"/>
      <c r="G69" s="35"/>
    </row>
    <row r="70" spans="1:7" ht="12.75">
      <c r="A70" s="13"/>
      <c r="B70" s="13"/>
      <c r="C70" s="13"/>
      <c r="D70" s="13"/>
      <c r="E70" s="13"/>
      <c r="F70" s="16"/>
      <c r="G70" s="1"/>
    </row>
    <row r="71" spans="1:7" ht="12.75">
      <c r="A71" s="11"/>
      <c r="B71" s="11"/>
      <c r="C71" s="11"/>
      <c r="D71" s="11"/>
      <c r="E71" s="11"/>
      <c r="F71" s="23"/>
      <c r="G71" s="1"/>
    </row>
    <row r="72" spans="1:7" ht="12.75">
      <c r="A72" s="13"/>
      <c r="B72" s="16"/>
      <c r="C72" s="16"/>
      <c r="D72" s="16"/>
      <c r="E72" s="16"/>
      <c r="F72" s="16"/>
      <c r="G72" s="1"/>
    </row>
    <row r="73" spans="1:7" ht="12.75">
      <c r="A73" s="13"/>
      <c r="B73" s="16"/>
      <c r="C73" s="16"/>
      <c r="D73" s="16"/>
      <c r="E73" s="16"/>
      <c r="F73" s="16"/>
      <c r="G73" s="1"/>
    </row>
    <row r="74" spans="1:7" ht="12.75">
      <c r="A74" s="13"/>
      <c r="B74" s="16"/>
      <c r="C74" s="16"/>
      <c r="D74" s="16"/>
      <c r="E74" s="16"/>
      <c r="F74" s="16"/>
      <c r="G74" s="1"/>
    </row>
    <row r="75" spans="1:7" ht="12.75">
      <c r="A75" s="13"/>
      <c r="B75" s="16"/>
      <c r="C75" s="16"/>
      <c r="D75" s="16"/>
      <c r="E75" s="16"/>
      <c r="F75" s="16"/>
      <c r="G75" s="1"/>
    </row>
    <row r="76" spans="1:7" ht="12.75">
      <c r="A76" s="13"/>
      <c r="B76" s="16"/>
      <c r="C76" s="16"/>
      <c r="D76" s="16"/>
      <c r="E76" s="16"/>
      <c r="F76" s="16"/>
      <c r="G76" s="1"/>
    </row>
    <row r="77" spans="1:7" ht="12.75">
      <c r="A77" s="13"/>
      <c r="B77" s="16"/>
      <c r="C77" s="16"/>
      <c r="D77" s="16"/>
      <c r="E77" s="16"/>
      <c r="F77" s="16"/>
      <c r="G77" s="1"/>
    </row>
    <row r="78" spans="1:7" ht="12.75">
      <c r="A78" s="13"/>
      <c r="B78" s="16"/>
      <c r="C78" s="16"/>
      <c r="D78" s="16"/>
      <c r="E78" s="16"/>
      <c r="F78" s="16"/>
      <c r="G78" s="1"/>
    </row>
    <row r="79" spans="1:7" ht="12.75">
      <c r="A79" s="13"/>
      <c r="B79" s="16"/>
      <c r="C79" s="16"/>
      <c r="D79" s="16"/>
      <c r="E79" s="16"/>
      <c r="F79" s="16"/>
      <c r="G79" s="1"/>
    </row>
    <row r="80" spans="1:7" ht="12.75">
      <c r="A80" s="13"/>
      <c r="B80" s="16"/>
      <c r="C80" s="16"/>
      <c r="D80" s="16"/>
      <c r="E80" s="16"/>
      <c r="F80" s="16"/>
      <c r="G80" s="1"/>
    </row>
    <row r="81" spans="1:7" ht="12.75">
      <c r="A81" s="13"/>
      <c r="B81" s="16"/>
      <c r="C81" s="16"/>
      <c r="D81" s="16"/>
      <c r="E81" s="16"/>
      <c r="F81" s="16"/>
      <c r="G81" s="1"/>
    </row>
    <row r="82" spans="1:7" ht="12.75">
      <c r="A82" s="13"/>
      <c r="B82" s="16"/>
      <c r="C82" s="16"/>
      <c r="D82" s="16"/>
      <c r="E82" s="16"/>
      <c r="F82" s="16"/>
      <c r="G82" s="1"/>
    </row>
    <row r="83" spans="1:7" ht="12.75">
      <c r="A83" s="13"/>
      <c r="B83" s="16"/>
      <c r="C83" s="16"/>
      <c r="D83" s="16"/>
      <c r="E83" s="16"/>
      <c r="F83" s="16"/>
      <c r="G83" s="1"/>
    </row>
    <row r="84" spans="1:7" ht="12.75">
      <c r="A84" s="13"/>
      <c r="B84" s="16"/>
      <c r="C84" s="16"/>
      <c r="D84" s="16"/>
      <c r="E84" s="16"/>
      <c r="F84" s="16"/>
      <c r="G84" s="1"/>
    </row>
    <row r="85" spans="1:7" ht="12.75">
      <c r="A85" s="13"/>
      <c r="B85" s="16"/>
      <c r="C85" s="16"/>
      <c r="D85" s="16"/>
      <c r="E85" s="16"/>
      <c r="F85" s="16"/>
      <c r="G85" s="1"/>
    </row>
    <row r="86" spans="1:7" ht="12.75">
      <c r="A86" s="13"/>
      <c r="B86" s="16"/>
      <c r="C86" s="16"/>
      <c r="D86" s="16"/>
      <c r="E86" s="16"/>
      <c r="F86" s="16"/>
      <c r="G86" s="1"/>
    </row>
    <row r="87" spans="1:7" ht="12.75">
      <c r="A87" s="13"/>
      <c r="B87" s="16"/>
      <c r="C87" s="16"/>
      <c r="D87" s="16"/>
      <c r="E87" s="16"/>
      <c r="F87" s="16"/>
      <c r="G87" s="1"/>
    </row>
    <row r="88" spans="1:7" ht="12.75">
      <c r="A88" s="13"/>
      <c r="B88" s="16"/>
      <c r="C88" s="16"/>
      <c r="D88" s="16"/>
      <c r="E88" s="16"/>
      <c r="F88" s="16"/>
      <c r="G88" s="1"/>
    </row>
    <row r="89" spans="1:7" ht="12.75">
      <c r="A89" s="13"/>
      <c r="B89" s="16"/>
      <c r="C89" s="16"/>
      <c r="D89" s="16"/>
      <c r="E89" s="16"/>
      <c r="F89" s="16"/>
      <c r="G89" s="1"/>
    </row>
    <row r="90" spans="1:7" ht="12.75">
      <c r="A90" s="13"/>
      <c r="B90" s="16"/>
      <c r="C90" s="16"/>
      <c r="D90" s="16"/>
      <c r="E90" s="16"/>
      <c r="F90" s="16"/>
      <c r="G90" s="1"/>
    </row>
    <row r="91" spans="1:7" ht="12.75">
      <c r="A91" s="13"/>
      <c r="B91" s="16"/>
      <c r="C91" s="16"/>
      <c r="D91" s="16"/>
      <c r="E91" s="16"/>
      <c r="F91" s="16"/>
      <c r="G91" s="1"/>
    </row>
    <row r="92" spans="1:7" ht="12.75">
      <c r="A92" s="13"/>
      <c r="B92" s="16"/>
      <c r="C92" s="16"/>
      <c r="D92" s="16"/>
      <c r="E92" s="16"/>
      <c r="F92" s="16"/>
      <c r="G92" s="1"/>
    </row>
    <row r="93" spans="1:7" ht="12.75">
      <c r="A93" s="13"/>
      <c r="B93" s="16"/>
      <c r="C93" s="16"/>
      <c r="D93" s="16"/>
      <c r="E93" s="16"/>
      <c r="F93" s="16"/>
      <c r="G93" s="1"/>
    </row>
    <row r="94" spans="1:7" ht="12.75">
      <c r="A94" s="13"/>
      <c r="B94" s="16"/>
      <c r="C94" s="16"/>
      <c r="D94" s="16"/>
      <c r="E94" s="16"/>
      <c r="F94" s="16"/>
      <c r="G94" s="1"/>
    </row>
    <row r="95" spans="1:7" ht="12.75">
      <c r="A95" s="13"/>
      <c r="B95" s="16"/>
      <c r="C95" s="16"/>
      <c r="D95" s="16"/>
      <c r="E95" s="16"/>
      <c r="F95" s="16"/>
      <c r="G95" s="1"/>
    </row>
    <row r="96" spans="1:7" ht="12.75">
      <c r="A96" s="13"/>
      <c r="B96" s="16"/>
      <c r="C96" s="16"/>
      <c r="D96" s="16"/>
      <c r="E96" s="16"/>
      <c r="F96" s="16"/>
      <c r="G96" s="1"/>
    </row>
    <row r="97" spans="1:7" ht="12.75">
      <c r="A97" s="13"/>
      <c r="B97" s="16"/>
      <c r="C97" s="16"/>
      <c r="D97" s="16"/>
      <c r="E97" s="16"/>
      <c r="F97" s="16"/>
      <c r="G97" s="1"/>
    </row>
    <row r="98" spans="1:7" ht="12.75">
      <c r="A98" s="33"/>
      <c r="B98" s="34"/>
      <c r="C98" s="34"/>
      <c r="D98" s="34"/>
      <c r="E98" s="34"/>
      <c r="F98" s="34"/>
      <c r="G98" s="35"/>
    </row>
    <row r="99" spans="1:7" ht="12.75">
      <c r="A99" s="33"/>
      <c r="B99" s="35"/>
      <c r="C99" s="35"/>
      <c r="D99" s="35"/>
      <c r="E99" s="35"/>
      <c r="F99" s="35"/>
      <c r="G99" s="35"/>
    </row>
    <row r="100" spans="1:7" ht="12.75">
      <c r="A100" s="13"/>
      <c r="B100" s="13"/>
      <c r="C100" s="13"/>
      <c r="D100" s="13"/>
      <c r="E100" s="13"/>
      <c r="F100" s="16"/>
      <c r="G100" s="1"/>
    </row>
    <row r="101" spans="1:7" ht="12.75">
      <c r="A101" s="11"/>
      <c r="B101" s="11"/>
      <c r="C101" s="11"/>
      <c r="D101" s="11"/>
      <c r="E101" s="11"/>
      <c r="F101" s="1"/>
      <c r="G101" s="1"/>
    </row>
    <row r="102" spans="1:7" ht="12.75">
      <c r="A102" s="13"/>
      <c r="B102" s="13"/>
      <c r="C102" s="13"/>
      <c r="D102" s="13"/>
      <c r="E102" s="13"/>
      <c r="F102" s="16"/>
      <c r="G102" s="1"/>
    </row>
    <row r="103" spans="1:7" ht="12.75">
      <c r="A103" s="11"/>
      <c r="B103" s="11"/>
      <c r="C103" s="11"/>
      <c r="D103" s="11"/>
      <c r="E103" s="11"/>
      <c r="F103" s="23"/>
      <c r="G103" s="1"/>
    </row>
    <row r="104" spans="1:7" ht="12.75">
      <c r="A104" s="13"/>
      <c r="B104" s="16"/>
      <c r="C104" s="16"/>
      <c r="D104" s="16"/>
      <c r="E104" s="16"/>
      <c r="F104" s="16"/>
      <c r="G104" s="1"/>
    </row>
    <row r="105" spans="1:7" ht="12.75">
      <c r="A105" s="13"/>
      <c r="B105" s="13"/>
      <c r="C105" s="13"/>
      <c r="D105" s="13"/>
      <c r="E105" s="13"/>
      <c r="F105" s="16"/>
      <c r="G105" s="1"/>
    </row>
    <row r="106" spans="1:7" ht="12.75">
      <c r="A106" s="11"/>
      <c r="B106" s="11"/>
      <c r="C106" s="11"/>
      <c r="D106" s="11"/>
      <c r="E106" s="11"/>
      <c r="F106" s="1"/>
      <c r="G106" s="1"/>
    </row>
    <row r="107" spans="1:7" ht="12.75">
      <c r="A107" s="13"/>
      <c r="B107" s="16"/>
      <c r="C107" s="16"/>
      <c r="D107" s="16"/>
      <c r="E107" s="16"/>
      <c r="F107" s="16"/>
      <c r="G107" s="16"/>
    </row>
    <row r="108" spans="1:7" ht="12.75">
      <c r="A108" s="13"/>
      <c r="B108" s="16"/>
      <c r="C108" s="16"/>
      <c r="D108" s="16"/>
      <c r="E108" s="16"/>
      <c r="F108" s="16"/>
      <c r="G108" s="16"/>
    </row>
    <row r="109" spans="1:7" ht="12.75">
      <c r="A109" s="13"/>
      <c r="B109" s="16"/>
      <c r="C109" s="16"/>
      <c r="D109" s="16"/>
      <c r="E109" s="16"/>
      <c r="F109" s="16"/>
      <c r="G109" s="16"/>
    </row>
    <row r="110" spans="1:7" ht="12.75">
      <c r="A110" s="13"/>
      <c r="B110" s="16"/>
      <c r="C110" s="16"/>
      <c r="D110" s="16"/>
      <c r="E110" s="16"/>
      <c r="F110" s="16"/>
      <c r="G110" s="16"/>
    </row>
    <row r="111" spans="1:7" ht="12.75">
      <c r="A111" s="13"/>
      <c r="B111" s="16"/>
      <c r="C111" s="16"/>
      <c r="D111" s="16"/>
      <c r="E111" s="16"/>
      <c r="F111" s="16"/>
      <c r="G111" s="16"/>
    </row>
    <row r="112" spans="1:7" ht="12.75">
      <c r="A112" s="13"/>
      <c r="B112" s="16"/>
      <c r="C112" s="16"/>
      <c r="D112" s="16"/>
      <c r="E112" s="16"/>
      <c r="F112" s="16"/>
      <c r="G112" s="16"/>
    </row>
    <row r="113" spans="1:7" ht="12.75">
      <c r="A113" s="13"/>
      <c r="B113" s="16"/>
      <c r="C113" s="16"/>
      <c r="D113" s="16"/>
      <c r="E113" s="16"/>
      <c r="F113" s="16"/>
      <c r="G113" s="16"/>
    </row>
    <row r="114" spans="1:7" ht="12.75">
      <c r="A114" s="13"/>
      <c r="B114" s="16"/>
      <c r="C114" s="16"/>
      <c r="D114" s="16"/>
      <c r="E114" s="16"/>
      <c r="F114" s="16"/>
      <c r="G114" s="16"/>
    </row>
    <row r="115" spans="1:7" ht="12.75">
      <c r="A115" s="13"/>
      <c r="B115" s="16"/>
      <c r="C115" s="16"/>
      <c r="D115" s="16"/>
      <c r="E115" s="16"/>
      <c r="F115" s="16"/>
      <c r="G115" s="16"/>
    </row>
    <row r="116" spans="1:7" ht="12.75">
      <c r="A116" s="13"/>
      <c r="B116" s="16"/>
      <c r="C116" s="16"/>
      <c r="D116" s="16"/>
      <c r="E116" s="16"/>
      <c r="F116" s="16"/>
      <c r="G116" s="16"/>
    </row>
    <row r="117" spans="1:7" ht="12.75">
      <c r="A117" s="13"/>
      <c r="B117" s="16"/>
      <c r="C117" s="16"/>
      <c r="D117" s="16"/>
      <c r="E117" s="16"/>
      <c r="F117" s="16"/>
      <c r="G117" s="16"/>
    </row>
    <row r="118" spans="1:7" ht="12.75">
      <c r="A118" s="33"/>
      <c r="B118" s="34"/>
      <c r="C118" s="34"/>
      <c r="D118" s="34"/>
      <c r="E118" s="34"/>
      <c r="F118" s="34"/>
      <c r="G118" s="34"/>
    </row>
    <row r="119" spans="1:7" ht="12.75">
      <c r="A119" s="36"/>
      <c r="B119" s="34"/>
      <c r="C119" s="34"/>
      <c r="D119" s="34"/>
      <c r="E119" s="34"/>
      <c r="F119" s="34"/>
      <c r="G119" s="33"/>
    </row>
    <row r="120" spans="1:7" ht="12.75">
      <c r="A120" s="11"/>
      <c r="B120" s="11"/>
      <c r="C120" s="11"/>
      <c r="D120" s="11"/>
      <c r="E120" s="11"/>
      <c r="F120" s="11"/>
      <c r="G120" s="1"/>
    </row>
    <row r="121" spans="1:7" ht="12.75">
      <c r="A121" s="13"/>
      <c r="B121" s="13"/>
      <c r="C121" s="13"/>
      <c r="D121" s="13"/>
      <c r="E121" s="13"/>
      <c r="F121" s="13"/>
      <c r="G121" s="1"/>
    </row>
    <row r="122" spans="1:7" ht="13.5">
      <c r="A122" s="14"/>
      <c r="B122" s="25"/>
      <c r="C122" s="25"/>
      <c r="D122" s="25"/>
      <c r="E122" s="25"/>
      <c r="F122" s="25"/>
      <c r="G122" s="25"/>
    </row>
    <row r="123" spans="1:7" ht="12.75">
      <c r="A123" s="13"/>
      <c r="B123" s="13"/>
      <c r="C123" s="13"/>
      <c r="D123" s="13"/>
      <c r="E123" s="13"/>
      <c r="F123" s="13"/>
      <c r="G123" s="1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30" spans="2:7" ht="12.75">
      <c r="B130" s="8"/>
      <c r="C130" s="8"/>
      <c r="D130" s="8"/>
      <c r="E130" s="8"/>
      <c r="F130" s="8"/>
      <c r="G130" s="8"/>
    </row>
    <row r="131" spans="1:7" ht="12.75">
      <c r="A131" s="13"/>
      <c r="B131" s="13"/>
      <c r="C131" s="13"/>
      <c r="D131" s="13"/>
      <c r="E131" s="13"/>
      <c r="F131" s="13"/>
      <c r="G131" s="1"/>
    </row>
    <row r="132" spans="1:7" ht="12.75">
      <c r="A132" s="7"/>
      <c r="B132" s="7"/>
      <c r="C132" s="7"/>
      <c r="D132" s="7"/>
      <c r="E132" s="7"/>
      <c r="F132" s="7"/>
      <c r="G132" s="1"/>
    </row>
    <row r="133" spans="1:7" ht="12.75">
      <c r="A133" s="11"/>
      <c r="B133" s="11"/>
      <c r="C133" s="11"/>
      <c r="D133" s="11"/>
      <c r="E133" s="11"/>
      <c r="F133" s="11"/>
      <c r="G133" s="1"/>
    </row>
    <row r="134" spans="2:7" ht="12.75">
      <c r="B134" s="1"/>
      <c r="C134" s="1"/>
      <c r="D134" s="1"/>
      <c r="E134" s="1"/>
      <c r="F134" s="1"/>
      <c r="G134" s="1"/>
    </row>
    <row r="135" spans="6:7" ht="12.75">
      <c r="F135" s="1"/>
      <c r="G135" s="1"/>
    </row>
    <row r="136" spans="1:7" ht="12.75">
      <c r="A136" s="11"/>
      <c r="B136" s="11"/>
      <c r="C136" s="11"/>
      <c r="D136" s="11"/>
      <c r="E136" s="11"/>
      <c r="F136" s="23"/>
      <c r="G136" s="1"/>
    </row>
    <row r="137" spans="2:7" ht="12.75">
      <c r="B137" s="1"/>
      <c r="C137" s="1"/>
      <c r="D137" s="1"/>
      <c r="E137" s="1"/>
      <c r="F137" s="1"/>
      <c r="G137" s="1"/>
    </row>
    <row r="138" spans="2:7" ht="12.75">
      <c r="B138" s="1"/>
      <c r="C138" s="1"/>
      <c r="D138" s="1"/>
      <c r="E138" s="1"/>
      <c r="F138" s="1"/>
      <c r="G138" s="1"/>
    </row>
    <row r="139" spans="2:7" ht="12.75">
      <c r="B139" s="1"/>
      <c r="C139" s="1"/>
      <c r="D139" s="1"/>
      <c r="E139" s="1"/>
      <c r="F139" s="1"/>
      <c r="G139" s="1"/>
    </row>
    <row r="140" spans="2:7" ht="12.75">
      <c r="B140" s="1"/>
      <c r="C140" s="1"/>
      <c r="D140" s="1"/>
      <c r="E140" s="1"/>
      <c r="F140" s="1"/>
      <c r="G140" s="1"/>
    </row>
    <row r="141" spans="2:7" ht="12.75">
      <c r="B141" s="1"/>
      <c r="C141" s="1"/>
      <c r="D141" s="1"/>
      <c r="E141" s="1"/>
      <c r="F141" s="1"/>
      <c r="G141" s="1"/>
    </row>
    <row r="142" spans="2:7" ht="12.75">
      <c r="B142" s="1"/>
      <c r="C142" s="1"/>
      <c r="D142" s="1"/>
      <c r="E142" s="1"/>
      <c r="F142" s="1"/>
      <c r="G142" s="1"/>
    </row>
    <row r="143" spans="2:7" ht="12.75">
      <c r="B143" s="1"/>
      <c r="C143" s="1"/>
      <c r="D143" s="1"/>
      <c r="E143" s="1"/>
      <c r="F143" s="1"/>
      <c r="G143" s="1"/>
    </row>
    <row r="144" spans="2:7" ht="12.75">
      <c r="B144" s="1"/>
      <c r="C144" s="1"/>
      <c r="D144" s="1"/>
      <c r="E144" s="1"/>
      <c r="F144" s="1"/>
      <c r="G144" s="1"/>
    </row>
    <row r="145" spans="2:7" ht="12.75">
      <c r="B145" s="1"/>
      <c r="C145" s="1"/>
      <c r="D145" s="1"/>
      <c r="E145" s="1"/>
      <c r="F145" s="1"/>
      <c r="G145" s="1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1"/>
      <c r="C147" s="1"/>
      <c r="D147" s="1"/>
      <c r="E147" s="1"/>
      <c r="F147" s="1"/>
      <c r="G147" s="1"/>
    </row>
    <row r="148" spans="2:7" ht="12.75">
      <c r="B148" s="1"/>
      <c r="C148" s="1"/>
      <c r="D148" s="1"/>
      <c r="E148" s="1"/>
      <c r="F148" s="1"/>
      <c r="G148" s="1"/>
    </row>
    <row r="149" spans="2:7" ht="12.75">
      <c r="B149" s="1"/>
      <c r="C149" s="1"/>
      <c r="D149" s="1"/>
      <c r="E149" s="1"/>
      <c r="F149" s="1"/>
      <c r="G149" s="1"/>
    </row>
    <row r="150" spans="2:7" ht="12.75">
      <c r="B150" s="1"/>
      <c r="C150" s="1"/>
      <c r="D150" s="1"/>
      <c r="E150" s="1"/>
      <c r="F150" s="1"/>
      <c r="G150" s="1"/>
    </row>
    <row r="151" spans="2:7" ht="12.75">
      <c r="B151" s="1"/>
      <c r="C151" s="1"/>
      <c r="D151" s="1"/>
      <c r="E151" s="1"/>
      <c r="F151" s="1"/>
      <c r="G151" s="1"/>
    </row>
    <row r="152" spans="2:7" ht="12.75">
      <c r="B152" s="1"/>
      <c r="C152" s="1"/>
      <c r="D152" s="1"/>
      <c r="E152" s="1"/>
      <c r="F152" s="1"/>
      <c r="G152" s="1"/>
    </row>
    <row r="153" spans="2:7" ht="12.75">
      <c r="B153" s="1"/>
      <c r="C153" s="1"/>
      <c r="D153" s="1"/>
      <c r="E153" s="1"/>
      <c r="F153" s="1"/>
      <c r="G153" s="1"/>
    </row>
    <row r="154" spans="2:7" ht="12.75">
      <c r="B154" s="1"/>
      <c r="C154" s="1"/>
      <c r="D154" s="1"/>
      <c r="E154" s="1"/>
      <c r="F154" s="1"/>
      <c r="G154" s="1"/>
    </row>
    <row r="155" spans="2:7" ht="12.75">
      <c r="B155" s="1"/>
      <c r="C155" s="1"/>
      <c r="D155" s="1"/>
      <c r="E155" s="1"/>
      <c r="F155" s="1"/>
      <c r="G155" s="1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2" spans="2:7" ht="12.75">
      <c r="B162" s="8"/>
      <c r="C162" s="8"/>
      <c r="D162" s="8"/>
      <c r="E162" s="8"/>
      <c r="F162" s="8"/>
      <c r="G162" s="8"/>
    </row>
    <row r="163" spans="1:6" ht="12.75">
      <c r="A163" s="7"/>
      <c r="B163" s="7"/>
      <c r="C163" s="7"/>
      <c r="D163" s="7"/>
      <c r="E163" s="7"/>
      <c r="F163" s="7"/>
    </row>
    <row r="164" spans="1:6" ht="12.75">
      <c r="A164" s="11"/>
      <c r="B164" s="11"/>
      <c r="C164" s="11"/>
      <c r="D164" s="11"/>
      <c r="E164" s="11"/>
      <c r="F164" s="11"/>
    </row>
    <row r="165" spans="2:7" ht="12.75">
      <c r="B165" s="1"/>
      <c r="C165" s="1"/>
      <c r="D165" s="1"/>
      <c r="E165" s="1"/>
      <c r="F165" s="1"/>
      <c r="G165" s="1"/>
    </row>
    <row r="166" spans="2:7" ht="12.75">
      <c r="B166" s="1"/>
      <c r="C166" s="1"/>
      <c r="D166" s="1"/>
      <c r="E166" s="1"/>
      <c r="F166" s="1"/>
      <c r="G166" s="1"/>
    </row>
    <row r="167" spans="2:7" ht="12.75">
      <c r="B167" s="1"/>
      <c r="C167" s="1"/>
      <c r="D167" s="1"/>
      <c r="E167" s="1"/>
      <c r="F167" s="1"/>
      <c r="G167" s="1"/>
    </row>
    <row r="168" spans="2:7" ht="12.75">
      <c r="B168" s="1"/>
      <c r="C168" s="1"/>
      <c r="D168" s="1"/>
      <c r="E168" s="1"/>
      <c r="F168" s="1"/>
      <c r="G168" s="1"/>
    </row>
    <row r="169" spans="2:7" ht="12.75">
      <c r="B169" s="1"/>
      <c r="C169" s="1"/>
      <c r="D169" s="1"/>
      <c r="E169" s="1"/>
      <c r="F169" s="1"/>
      <c r="G169" s="1"/>
    </row>
    <row r="170" spans="2:7" ht="12.75">
      <c r="B170" s="1"/>
      <c r="C170" s="1"/>
      <c r="D170" s="1"/>
      <c r="E170" s="1"/>
      <c r="F170" s="1"/>
      <c r="G170" s="1"/>
    </row>
    <row r="171" spans="2:7" ht="12.75">
      <c r="B171" s="1"/>
      <c r="C171" s="1"/>
      <c r="D171" s="1"/>
      <c r="E171" s="1"/>
      <c r="F171" s="1"/>
      <c r="G171" s="1"/>
    </row>
    <row r="172" spans="2:7" ht="12.75">
      <c r="B172" s="1"/>
      <c r="C172" s="1"/>
      <c r="D172" s="1"/>
      <c r="E172" s="1"/>
      <c r="F172" s="1"/>
      <c r="G172" s="1"/>
    </row>
    <row r="173" spans="2:7" ht="12.75">
      <c r="B173" s="1"/>
      <c r="C173" s="1"/>
      <c r="D173" s="1"/>
      <c r="E173" s="1"/>
      <c r="F173" s="1"/>
      <c r="G173" s="1"/>
    </row>
    <row r="174" spans="2:7" ht="12.75">
      <c r="B174" s="1"/>
      <c r="C174" s="1"/>
      <c r="D174" s="1"/>
      <c r="E174" s="1"/>
      <c r="F174" s="1"/>
      <c r="G174" s="1"/>
    </row>
    <row r="175" spans="2:7" ht="12.75">
      <c r="B175" s="1"/>
      <c r="C175" s="1"/>
      <c r="D175" s="1"/>
      <c r="E175" s="1"/>
      <c r="F175" s="1"/>
      <c r="G175" s="1"/>
    </row>
    <row r="176" spans="2:7" ht="12.75">
      <c r="B176" s="1"/>
      <c r="C176" s="1"/>
      <c r="D176" s="1"/>
      <c r="E176" s="1"/>
      <c r="F176" s="1"/>
      <c r="G176" s="1"/>
    </row>
    <row r="177" spans="2:7" ht="12.75">
      <c r="B177" s="1"/>
      <c r="C177" s="1"/>
      <c r="D177" s="1"/>
      <c r="E177" s="1"/>
      <c r="F177" s="1"/>
      <c r="G177" s="1"/>
    </row>
    <row r="178" spans="2:7" ht="12.75">
      <c r="B178" s="1"/>
      <c r="C178" s="1"/>
      <c r="D178" s="1"/>
      <c r="E178" s="1"/>
      <c r="F178" s="1"/>
      <c r="G178" s="1"/>
    </row>
    <row r="179" spans="2:7" ht="12.75">
      <c r="B179" s="1"/>
      <c r="C179" s="1"/>
      <c r="D179" s="1"/>
      <c r="E179" s="1"/>
      <c r="F179" s="1"/>
      <c r="G179" s="1"/>
    </row>
    <row r="180" spans="2:7" ht="12.75">
      <c r="B180" s="1"/>
      <c r="C180" s="1"/>
      <c r="D180" s="1"/>
      <c r="E180" s="1"/>
      <c r="F180" s="1"/>
      <c r="G180" s="1"/>
    </row>
    <row r="181" spans="2:7" ht="12.75">
      <c r="B181" s="1"/>
      <c r="C181" s="1"/>
      <c r="D181" s="1"/>
      <c r="E181" s="1"/>
      <c r="F181" s="1"/>
      <c r="G181" s="1"/>
    </row>
    <row r="182" spans="2:7" ht="12.75">
      <c r="B182" s="1"/>
      <c r="C182" s="1"/>
      <c r="D182" s="1"/>
      <c r="E182" s="1"/>
      <c r="F182" s="1"/>
      <c r="G182" s="1"/>
    </row>
    <row r="183" spans="2:7" ht="12.75">
      <c r="B183" s="1"/>
      <c r="C183" s="1"/>
      <c r="D183" s="1"/>
      <c r="E183" s="1"/>
      <c r="F183" s="1"/>
      <c r="G183" s="1"/>
    </row>
    <row r="184" spans="2:7" ht="12.75">
      <c r="B184" s="1"/>
      <c r="C184" s="1"/>
      <c r="D184" s="1"/>
      <c r="E184" s="1"/>
      <c r="F184" s="1"/>
      <c r="G184" s="1"/>
    </row>
    <row r="185" spans="2:7" ht="12.75">
      <c r="B185" s="30"/>
      <c r="C185" s="30"/>
      <c r="D185" s="30"/>
      <c r="E185" s="30"/>
      <c r="F185" s="1"/>
      <c r="G185" s="1"/>
    </row>
    <row r="186" spans="2:7" ht="12.75">
      <c r="B186" s="30"/>
      <c r="C186" s="30"/>
      <c r="D186" s="30"/>
      <c r="E186" s="30"/>
      <c r="F186" s="1"/>
      <c r="G186" s="1"/>
    </row>
    <row r="187" spans="2:7" ht="12.75">
      <c r="B187" s="30"/>
      <c r="C187" s="30"/>
      <c r="D187" s="30"/>
      <c r="E187" s="30"/>
      <c r="F187" s="1"/>
      <c r="G187" s="1"/>
    </row>
    <row r="188" spans="2:7" ht="12.75">
      <c r="B188" s="16"/>
      <c r="C188" s="16"/>
      <c r="D188" s="16"/>
      <c r="E188" s="16"/>
      <c r="F188" s="1"/>
      <c r="G188" s="1"/>
    </row>
    <row r="189" spans="2:7" ht="12.75">
      <c r="B189" s="1"/>
      <c r="C189" s="1"/>
      <c r="D189" s="1"/>
      <c r="E189" s="1"/>
      <c r="F189" s="1"/>
      <c r="G189" s="1"/>
    </row>
    <row r="190" spans="2:7" ht="12.75">
      <c r="B190" s="1"/>
      <c r="C190" s="1"/>
      <c r="D190" s="1"/>
      <c r="E190" s="1"/>
      <c r="F190" s="1"/>
      <c r="G190" s="1"/>
    </row>
    <row r="191" spans="2:7" ht="12.75">
      <c r="B191" s="1"/>
      <c r="C191" s="1"/>
      <c r="D191" s="1"/>
      <c r="E191" s="1"/>
      <c r="F191" s="1"/>
      <c r="G191" s="1"/>
    </row>
    <row r="192" spans="2:7" ht="12.75">
      <c r="B192" s="1"/>
      <c r="C192" s="1"/>
      <c r="D192" s="1"/>
      <c r="E192" s="1"/>
      <c r="F192" s="1"/>
      <c r="G192" s="1"/>
    </row>
    <row r="193" spans="2:7" ht="12.75">
      <c r="B193" s="1"/>
      <c r="C193" s="1"/>
      <c r="D193" s="1"/>
      <c r="E193" s="1"/>
      <c r="F193" s="1"/>
      <c r="G193" s="1"/>
    </row>
    <row r="194" spans="2:7" ht="12.75">
      <c r="B194" s="1"/>
      <c r="C194" s="1"/>
      <c r="D194" s="1"/>
      <c r="E194" s="1"/>
      <c r="F194" s="1"/>
      <c r="G194" s="1"/>
    </row>
    <row r="195" spans="2:7" ht="12.75">
      <c r="B195" s="1"/>
      <c r="C195" s="1"/>
      <c r="D195" s="1"/>
      <c r="E195" s="1"/>
      <c r="F195" s="1"/>
      <c r="G195" s="1"/>
    </row>
    <row r="196" spans="2:7" ht="12.75">
      <c r="B196" s="1"/>
      <c r="C196" s="1"/>
      <c r="D196" s="1"/>
      <c r="E196" s="1"/>
      <c r="F196" s="1"/>
      <c r="G196" s="1"/>
    </row>
    <row r="197" spans="2:7" ht="12.75">
      <c r="B197" s="1"/>
      <c r="C197" s="1"/>
      <c r="D197" s="1"/>
      <c r="E197" s="1"/>
      <c r="F197" s="1"/>
      <c r="G197" s="1"/>
    </row>
    <row r="198" spans="2:7" ht="12.75">
      <c r="B198" s="1"/>
      <c r="C198" s="1"/>
      <c r="D198" s="1"/>
      <c r="E198" s="1"/>
      <c r="F198" s="1"/>
      <c r="G198" s="1"/>
    </row>
    <row r="199" spans="2:7" ht="12.75">
      <c r="B199" s="1"/>
      <c r="C199" s="1"/>
      <c r="D199" s="1"/>
      <c r="E199" s="1"/>
      <c r="F199" s="1"/>
      <c r="G199" s="1"/>
    </row>
    <row r="200" spans="2:7" ht="12.75">
      <c r="B200" s="1"/>
      <c r="C200" s="1"/>
      <c r="D200" s="1"/>
      <c r="E200" s="1"/>
      <c r="F200" s="1"/>
      <c r="G200" s="1"/>
    </row>
    <row r="201" spans="1:7" ht="12.75">
      <c r="A201" s="37"/>
      <c r="B201" s="35"/>
      <c r="C201" s="35"/>
      <c r="D201" s="35"/>
      <c r="E201" s="35"/>
      <c r="F201" s="35"/>
      <c r="G201" s="35"/>
    </row>
    <row r="202" spans="1:7" ht="12.75">
      <c r="A202" s="37"/>
      <c r="B202" s="35"/>
      <c r="C202" s="35"/>
      <c r="D202" s="35"/>
      <c r="E202" s="35"/>
      <c r="F202" s="35"/>
      <c r="G202" s="35"/>
    </row>
    <row r="203" spans="2:7" ht="12.75">
      <c r="B203" s="1"/>
      <c r="C203" s="1"/>
      <c r="D203" s="1"/>
      <c r="E203" s="1"/>
      <c r="F203" s="1"/>
      <c r="G203" s="27"/>
    </row>
    <row r="204" spans="1:7" ht="12.75">
      <c r="A204" s="11"/>
      <c r="B204" s="23"/>
      <c r="C204" s="23"/>
      <c r="D204" s="23"/>
      <c r="E204" s="23"/>
      <c r="F204" s="23"/>
      <c r="G204" s="1"/>
    </row>
    <row r="205" spans="2:7" ht="12.75">
      <c r="B205" s="1"/>
      <c r="C205" s="1"/>
      <c r="D205" s="1"/>
      <c r="E205" s="1"/>
      <c r="F205" s="1"/>
      <c r="G205" s="1"/>
    </row>
    <row r="206" spans="2:7" ht="12.75">
      <c r="B206" s="1"/>
      <c r="C206" s="1"/>
      <c r="D206" s="1"/>
      <c r="E206" s="1"/>
      <c r="F206" s="1"/>
      <c r="G206" s="1"/>
    </row>
    <row r="207" spans="2:7" ht="12.75">
      <c r="B207" s="1"/>
      <c r="C207" s="1"/>
      <c r="D207" s="1"/>
      <c r="E207" s="1"/>
      <c r="F207" s="1"/>
      <c r="G207" s="1"/>
    </row>
    <row r="208" spans="2:7" ht="12.75">
      <c r="B208" s="1"/>
      <c r="C208" s="1"/>
      <c r="D208" s="1"/>
      <c r="E208" s="1"/>
      <c r="F208" s="1"/>
      <c r="G208" s="1"/>
    </row>
    <row r="209" spans="2:7" ht="12.75">
      <c r="B209" s="1"/>
      <c r="C209" s="1"/>
      <c r="D209" s="1"/>
      <c r="E209" s="1"/>
      <c r="F209" s="1"/>
      <c r="G209" s="1"/>
    </row>
    <row r="210" spans="1:7" ht="12.75">
      <c r="A210" s="37"/>
      <c r="B210" s="35"/>
      <c r="C210" s="35"/>
      <c r="D210" s="35"/>
      <c r="E210" s="35"/>
      <c r="F210" s="35"/>
      <c r="G210" s="35"/>
    </row>
    <row r="211" spans="1:7" ht="12.75">
      <c r="A211" s="37"/>
      <c r="B211" s="35"/>
      <c r="C211" s="35"/>
      <c r="D211" s="35"/>
      <c r="E211" s="35"/>
      <c r="F211" s="35"/>
      <c r="G211" s="35"/>
    </row>
    <row r="212" spans="2:7" ht="12.75">
      <c r="B212" s="1"/>
      <c r="C212" s="1"/>
      <c r="D212" s="1"/>
      <c r="E212" s="1"/>
      <c r="G212" s="1"/>
    </row>
    <row r="213" spans="1:7" ht="12.75">
      <c r="A213" s="11"/>
      <c r="B213" s="23"/>
      <c r="C213" s="23"/>
      <c r="D213" s="23"/>
      <c r="E213" s="23"/>
      <c r="F213" s="11"/>
      <c r="G213" s="1"/>
    </row>
    <row r="214" spans="2:7" ht="12.75">
      <c r="B214" s="1"/>
      <c r="C214" s="1"/>
      <c r="D214" s="1"/>
      <c r="E214" s="1"/>
      <c r="F214" s="1"/>
      <c r="G214" s="1"/>
    </row>
    <row r="215" spans="2:7" ht="12.75">
      <c r="B215" s="1"/>
      <c r="C215" s="1"/>
      <c r="D215" s="1"/>
      <c r="E215" s="1"/>
      <c r="G215" s="1"/>
    </row>
    <row r="216" spans="1:7" ht="12.75">
      <c r="A216" s="11"/>
      <c r="B216" s="23"/>
      <c r="C216" s="23"/>
      <c r="D216" s="23"/>
      <c r="E216" s="23"/>
      <c r="F216" s="11"/>
      <c r="G216" s="1"/>
    </row>
    <row r="217" spans="2:7" ht="12.75">
      <c r="B217" s="1"/>
      <c r="C217" s="1"/>
      <c r="D217" s="1"/>
      <c r="E217" s="1"/>
      <c r="F217" s="1"/>
      <c r="G217" s="1"/>
    </row>
    <row r="218" spans="2:7" ht="12.75">
      <c r="B218" s="1"/>
      <c r="C218" s="1"/>
      <c r="D218" s="1"/>
      <c r="E218" s="1"/>
      <c r="G218" s="1"/>
    </row>
    <row r="219" spans="1:7" ht="13.5">
      <c r="A219" s="14"/>
      <c r="B219" s="15"/>
      <c r="C219" s="15"/>
      <c r="D219" s="15"/>
      <c r="E219" s="15"/>
      <c r="F219" s="15"/>
      <c r="G219" s="15"/>
    </row>
    <row r="220" spans="2:5" ht="12.75">
      <c r="B220" s="1"/>
      <c r="C220" s="1"/>
      <c r="D220" s="1"/>
      <c r="E220" s="1"/>
    </row>
    <row r="224" spans="1:6" ht="13.5">
      <c r="A224" s="9"/>
      <c r="B224" s="9"/>
      <c r="C224" s="9"/>
      <c r="D224" s="9"/>
      <c r="E224" s="9"/>
      <c r="F224" s="9"/>
    </row>
    <row r="225" spans="1:6" ht="13.5">
      <c r="A225" s="9"/>
      <c r="B225" s="9"/>
      <c r="C225" s="9"/>
      <c r="D225" s="9"/>
      <c r="E225" s="9"/>
      <c r="F225" s="9"/>
    </row>
    <row r="226" spans="1:6" ht="13.5">
      <c r="A226" s="9"/>
      <c r="B226" s="9"/>
      <c r="C226" s="9"/>
      <c r="D226" s="9"/>
      <c r="E226" s="9"/>
      <c r="F226" s="9"/>
    </row>
    <row r="228" spans="2:7" ht="12.75">
      <c r="B228" s="8"/>
      <c r="C228" s="8"/>
      <c r="D228" s="8"/>
      <c r="E228" s="8"/>
      <c r="F228" s="8"/>
      <c r="G228" s="8"/>
    </row>
    <row r="229" spans="1:7" ht="12.75">
      <c r="A229" s="7"/>
      <c r="B229" s="7"/>
      <c r="C229" s="7"/>
      <c r="D229" s="7"/>
      <c r="E229" s="7"/>
      <c r="F229" s="7"/>
      <c r="G229" s="13"/>
    </row>
    <row r="230" spans="1:7" ht="12.75">
      <c r="A230" s="11"/>
      <c r="B230" s="11"/>
      <c r="C230" s="11"/>
      <c r="D230" s="11"/>
      <c r="E230" s="11"/>
      <c r="F230" s="23"/>
      <c r="G230" s="1"/>
    </row>
    <row r="231" spans="2:7" ht="12.75">
      <c r="B231" s="1"/>
      <c r="C231" s="1"/>
      <c r="D231" s="1"/>
      <c r="E231" s="1"/>
      <c r="F231" s="1"/>
      <c r="G231" s="1"/>
    </row>
    <row r="232" spans="2:7" ht="12.75">
      <c r="B232" s="1"/>
      <c r="C232" s="1"/>
      <c r="D232" s="1"/>
      <c r="E232" s="1"/>
      <c r="F232" s="1"/>
      <c r="G232" s="1"/>
    </row>
    <row r="233" spans="2:7" ht="12.75">
      <c r="B233" s="1"/>
      <c r="C233" s="1"/>
      <c r="D233" s="1"/>
      <c r="E233" s="1"/>
      <c r="F233" s="1"/>
      <c r="G233" s="1"/>
    </row>
    <row r="234" spans="2:7" ht="12.75">
      <c r="B234" s="1"/>
      <c r="C234" s="1"/>
      <c r="D234" s="1"/>
      <c r="E234" s="1"/>
      <c r="F234" s="1"/>
      <c r="G234" s="1"/>
    </row>
    <row r="235" spans="2:7" ht="12.75">
      <c r="B235" s="1"/>
      <c r="C235" s="1"/>
      <c r="D235" s="1"/>
      <c r="E235" s="1"/>
      <c r="F235" s="1"/>
      <c r="G235" s="1"/>
    </row>
    <row r="236" spans="2:7" ht="12.75">
      <c r="B236" s="1"/>
      <c r="C236" s="1"/>
      <c r="D236" s="1"/>
      <c r="E236" s="1"/>
      <c r="F236" s="1"/>
      <c r="G236" s="1"/>
    </row>
    <row r="237" spans="2:7" ht="12.75">
      <c r="B237" s="1"/>
      <c r="C237" s="1"/>
      <c r="D237" s="1"/>
      <c r="E237" s="1"/>
      <c r="F237" s="1"/>
      <c r="G237" s="1"/>
    </row>
    <row r="238" spans="2:7" ht="12.75">
      <c r="B238" s="1"/>
      <c r="C238" s="1"/>
      <c r="D238" s="1"/>
      <c r="E238" s="1"/>
      <c r="F238" s="1"/>
      <c r="G238" s="1"/>
    </row>
    <row r="239" spans="2:7" ht="12.75">
      <c r="B239" s="1"/>
      <c r="C239" s="1"/>
      <c r="D239" s="1"/>
      <c r="E239" s="1"/>
      <c r="F239" s="1"/>
      <c r="G239" s="1"/>
    </row>
    <row r="240" spans="2:7" ht="12.75">
      <c r="B240" s="1"/>
      <c r="C240" s="1"/>
      <c r="D240" s="1"/>
      <c r="E240" s="1"/>
      <c r="F240" s="1"/>
      <c r="G240" s="1"/>
    </row>
    <row r="241" spans="2:7" ht="12.75">
      <c r="B241" s="35"/>
      <c r="C241" s="35"/>
      <c r="D241" s="35"/>
      <c r="E241" s="35"/>
      <c r="F241" s="35"/>
      <c r="G241" s="35"/>
    </row>
    <row r="242" spans="2:7" ht="12.75">
      <c r="B242" s="35"/>
      <c r="C242" s="35"/>
      <c r="D242" s="35"/>
      <c r="E242" s="35"/>
      <c r="F242" s="35"/>
      <c r="G242" s="35"/>
    </row>
    <row r="243" spans="6:7" ht="12.75">
      <c r="F243" s="1"/>
      <c r="G243" s="1"/>
    </row>
    <row r="244" ht="12.75">
      <c r="G244" s="1"/>
    </row>
    <row r="245" spans="1:7" ht="13.5">
      <c r="A245" s="14"/>
      <c r="B245" s="15"/>
      <c r="C245" s="15"/>
      <c r="D245" s="15"/>
      <c r="E245" s="15"/>
      <c r="F245" s="15"/>
      <c r="G245" s="15"/>
    </row>
    <row r="249" spans="1:6" ht="13.5">
      <c r="A249" s="9"/>
      <c r="B249" s="9"/>
      <c r="C249" s="9"/>
      <c r="D249" s="9"/>
      <c r="E249" s="9"/>
      <c r="F249" s="9"/>
    </row>
    <row r="250" spans="1:6" ht="13.5">
      <c r="A250" s="9"/>
      <c r="B250" s="9"/>
      <c r="C250" s="9"/>
      <c r="D250" s="9"/>
      <c r="E250" s="9"/>
      <c r="F250" s="9"/>
    </row>
    <row r="251" spans="1:6" ht="13.5">
      <c r="A251" s="9"/>
      <c r="B251" s="9"/>
      <c r="C251" s="9"/>
      <c r="D251" s="9"/>
      <c r="E251" s="9"/>
      <c r="F251" s="9"/>
    </row>
    <row r="253" spans="2:7" ht="12.75">
      <c r="B253" s="8"/>
      <c r="C253" s="8"/>
      <c r="D253" s="8"/>
      <c r="E253" s="8"/>
      <c r="F253" s="8"/>
      <c r="G253" s="8"/>
    </row>
    <row r="255" spans="1:6" ht="12.75">
      <c r="A255" s="7"/>
      <c r="B255" s="7"/>
      <c r="C255" s="7"/>
      <c r="D255" s="7"/>
      <c r="E255" s="7"/>
      <c r="F255" s="7"/>
    </row>
    <row r="256" spans="1:6" ht="12.75">
      <c r="A256" s="11"/>
      <c r="B256" s="11"/>
      <c r="C256" s="11"/>
      <c r="D256" s="11"/>
      <c r="E256" s="11"/>
      <c r="F256" s="23"/>
    </row>
    <row r="257" spans="2:7" ht="12.75">
      <c r="B257" s="1"/>
      <c r="C257" s="1"/>
      <c r="D257" s="1"/>
      <c r="E257" s="1"/>
      <c r="F257" s="1"/>
      <c r="G257" s="1"/>
    </row>
    <row r="258" spans="1:7" ht="12.75">
      <c r="A258" s="37"/>
      <c r="B258" s="35"/>
      <c r="C258" s="35"/>
      <c r="D258" s="35"/>
      <c r="E258" s="35"/>
      <c r="F258" s="35"/>
      <c r="G258" s="35"/>
    </row>
    <row r="259" spans="1:7" ht="12.75">
      <c r="A259" s="37"/>
      <c r="B259" s="35"/>
      <c r="C259" s="35"/>
      <c r="D259" s="35"/>
      <c r="E259" s="35"/>
      <c r="F259" s="35"/>
      <c r="G259" s="35"/>
    </row>
    <row r="260" spans="1:7" ht="12.75">
      <c r="A260" s="37"/>
      <c r="B260" s="37"/>
      <c r="C260" s="37"/>
      <c r="D260" s="37"/>
      <c r="E260" s="37"/>
      <c r="F260" s="37"/>
      <c r="G260" s="35"/>
    </row>
    <row r="261" spans="1:7" ht="13.5">
      <c r="A261" s="14"/>
      <c r="B261" s="15"/>
      <c r="C261" s="15"/>
      <c r="D261" s="15"/>
      <c r="E261" s="15"/>
      <c r="F261" s="15"/>
      <c r="G261" s="15"/>
    </row>
    <row r="262" ht="12.75">
      <c r="G262" s="1"/>
    </row>
    <row r="266" spans="1:6" ht="13.5">
      <c r="A266" s="9"/>
      <c r="B266" s="9"/>
      <c r="C266" s="9"/>
      <c r="D266" s="9"/>
      <c r="E266" s="9"/>
      <c r="F266" s="9"/>
    </row>
    <row r="267" spans="1:6" ht="13.5">
      <c r="A267" s="9"/>
      <c r="B267" s="9"/>
      <c r="C267" s="9"/>
      <c r="D267" s="9"/>
      <c r="E267" s="9"/>
      <c r="F267" s="9"/>
    </row>
    <row r="268" spans="1:6" ht="13.5">
      <c r="A268" s="9"/>
      <c r="B268" s="9"/>
      <c r="C268" s="9"/>
      <c r="D268" s="9"/>
      <c r="E268" s="9"/>
      <c r="F268" s="9"/>
    </row>
    <row r="270" spans="2:7" ht="12.75">
      <c r="B270" s="8"/>
      <c r="C270" s="8"/>
      <c r="D270" s="8"/>
      <c r="E270" s="8"/>
      <c r="F270" s="8"/>
      <c r="G270" s="8"/>
    </row>
    <row r="271" spans="1:6" ht="12.75">
      <c r="A271" s="7"/>
      <c r="B271" s="7"/>
      <c r="C271" s="7"/>
      <c r="D271" s="7"/>
      <c r="E271" s="7"/>
      <c r="F271" s="7"/>
    </row>
    <row r="272" ht="12.75">
      <c r="G272" s="1"/>
    </row>
    <row r="273" spans="1:7" ht="12.75">
      <c r="A273" s="11"/>
      <c r="B273" s="11"/>
      <c r="C273" s="11"/>
      <c r="D273" s="11"/>
      <c r="E273" s="11"/>
      <c r="F273" s="23"/>
      <c r="G273" s="1"/>
    </row>
    <row r="274" spans="2:7" ht="12.75">
      <c r="B274" s="1"/>
      <c r="C274" s="1"/>
      <c r="D274" s="1"/>
      <c r="E274" s="1"/>
      <c r="F274" s="1"/>
      <c r="G274" s="1"/>
    </row>
    <row r="275" spans="2:7" ht="12.75">
      <c r="B275" s="1"/>
      <c r="C275" s="1"/>
      <c r="D275" s="1"/>
      <c r="E275" s="1"/>
      <c r="F275" s="1"/>
      <c r="G275" s="1"/>
    </row>
    <row r="276" spans="2:7" ht="12.75">
      <c r="B276" s="1"/>
      <c r="C276" s="1"/>
      <c r="D276" s="1"/>
      <c r="E276" s="1"/>
      <c r="F276" s="1"/>
      <c r="G276" s="1"/>
    </row>
    <row r="277" spans="2:7" ht="12.75">
      <c r="B277" s="1"/>
      <c r="C277" s="1"/>
      <c r="D277" s="1"/>
      <c r="E277" s="1"/>
      <c r="F277" s="1"/>
      <c r="G277" s="1"/>
    </row>
    <row r="278" spans="2:7" ht="12.75">
      <c r="B278" s="1"/>
      <c r="C278" s="1"/>
      <c r="D278" s="1"/>
      <c r="E278" s="1"/>
      <c r="F278" s="1"/>
      <c r="G278" s="1"/>
    </row>
    <row r="279" spans="2:7" ht="12.75">
      <c r="B279" s="1"/>
      <c r="C279" s="1"/>
      <c r="D279" s="1"/>
      <c r="E279" s="1"/>
      <c r="F279" s="1"/>
      <c r="G279" s="1"/>
    </row>
    <row r="280" spans="2:7" ht="12.75">
      <c r="B280" s="1"/>
      <c r="C280" s="1"/>
      <c r="D280" s="1"/>
      <c r="E280" s="1"/>
      <c r="F280" s="1"/>
      <c r="G280" s="1"/>
    </row>
    <row r="281" spans="2:7" ht="12.75">
      <c r="B281" s="1"/>
      <c r="C281" s="1"/>
      <c r="D281" s="1"/>
      <c r="E281" s="1"/>
      <c r="F281" s="1"/>
      <c r="G281" s="1"/>
    </row>
    <row r="282" spans="2:7" ht="12.75">
      <c r="B282" s="1"/>
      <c r="C282" s="1"/>
      <c r="D282" s="1"/>
      <c r="E282" s="1"/>
      <c r="F282" s="1"/>
      <c r="G282" s="1"/>
    </row>
    <row r="283" spans="2:7" ht="12.75">
      <c r="B283" s="1"/>
      <c r="C283" s="1"/>
      <c r="D283" s="1"/>
      <c r="E283" s="1"/>
      <c r="F283" s="1"/>
      <c r="G283" s="1"/>
    </row>
    <row r="284" spans="2:7" ht="12.75">
      <c r="B284" s="16"/>
      <c r="C284" s="16"/>
      <c r="D284" s="16"/>
      <c r="E284" s="16"/>
      <c r="F284" s="1"/>
      <c r="G284" s="1"/>
    </row>
    <row r="285" spans="2:7" ht="12.75">
      <c r="B285" s="1"/>
      <c r="C285" s="1"/>
      <c r="D285" s="1"/>
      <c r="E285" s="1"/>
      <c r="F285" s="1"/>
      <c r="G285" s="1"/>
    </row>
    <row r="286" spans="2:7" ht="12.75">
      <c r="B286" s="1"/>
      <c r="C286" s="1"/>
      <c r="D286" s="1"/>
      <c r="E286" s="1"/>
      <c r="F286" s="1"/>
      <c r="G286" s="1"/>
    </row>
    <row r="287" spans="2:7" ht="12.75">
      <c r="B287" s="35"/>
      <c r="C287" s="35"/>
      <c r="D287" s="35"/>
      <c r="E287" s="35"/>
      <c r="F287" s="35"/>
      <c r="G287" s="35"/>
    </row>
    <row r="288" spans="2:7" ht="12.75">
      <c r="B288" s="35"/>
      <c r="C288" s="35"/>
      <c r="D288" s="35"/>
      <c r="E288" s="35"/>
      <c r="F288" s="35"/>
      <c r="G288" s="35"/>
    </row>
    <row r="289" spans="6:7" ht="12.75">
      <c r="F289" s="1"/>
      <c r="G289" s="1"/>
    </row>
    <row r="290" spans="1:7" ht="13.5">
      <c r="A290" s="14"/>
      <c r="B290" s="15"/>
      <c r="C290" s="15"/>
      <c r="D290" s="15"/>
      <c r="E290" s="15"/>
      <c r="F290" s="15"/>
      <c r="G290" s="15"/>
    </row>
    <row r="295" spans="1:6" ht="13.5">
      <c r="A295" s="9"/>
      <c r="B295" s="9"/>
      <c r="C295" s="9"/>
      <c r="D295" s="9"/>
      <c r="E295" s="9"/>
      <c r="F295" s="9"/>
    </row>
    <row r="296" spans="1:6" ht="13.5">
      <c r="A296" s="9"/>
      <c r="B296" s="9"/>
      <c r="C296" s="9"/>
      <c r="D296" s="9"/>
      <c r="E296" s="9"/>
      <c r="F296" s="9"/>
    </row>
    <row r="297" spans="1:6" ht="13.5">
      <c r="A297" s="9"/>
      <c r="B297" s="9"/>
      <c r="C297" s="9"/>
      <c r="D297" s="9"/>
      <c r="E297" s="9"/>
      <c r="F297" s="9"/>
    </row>
    <row r="299" spans="2:7" ht="12.75">
      <c r="B299" s="8"/>
      <c r="C299" s="8"/>
      <c r="D299" s="8"/>
      <c r="E299" s="8"/>
      <c r="F299" s="8"/>
      <c r="G299" s="8"/>
    </row>
    <row r="301" spans="1:6" ht="12.75">
      <c r="A301" s="7"/>
      <c r="B301" s="7"/>
      <c r="C301" s="7"/>
      <c r="D301" s="7"/>
      <c r="E301" s="7"/>
      <c r="F301" s="7"/>
    </row>
    <row r="302" spans="1:6" ht="12.75">
      <c r="A302" s="11"/>
      <c r="B302" s="11"/>
      <c r="C302" s="11"/>
      <c r="D302" s="11"/>
      <c r="E302" s="11"/>
      <c r="F302" s="23"/>
    </row>
    <row r="303" spans="2:7" ht="12.75">
      <c r="B303" s="1"/>
      <c r="C303" s="1"/>
      <c r="D303" s="1"/>
      <c r="E303" s="1"/>
      <c r="F303" s="1"/>
      <c r="G303" s="1"/>
    </row>
    <row r="304" spans="2:7" ht="12.75">
      <c r="B304" s="1"/>
      <c r="C304" s="1"/>
      <c r="D304" s="1"/>
      <c r="E304" s="1"/>
      <c r="F304" s="1"/>
      <c r="G304" s="1"/>
    </row>
    <row r="305" spans="2:7" ht="12.75">
      <c r="B305" s="1"/>
      <c r="C305" s="1"/>
      <c r="D305" s="1"/>
      <c r="E305" s="1"/>
      <c r="F305" s="1"/>
      <c r="G305" s="1"/>
    </row>
    <row r="306" spans="2:7" ht="12.75">
      <c r="B306" s="1"/>
      <c r="C306" s="1"/>
      <c r="D306" s="1"/>
      <c r="E306" s="1"/>
      <c r="F306" s="1"/>
      <c r="G306" s="1"/>
    </row>
    <row r="307" spans="2:7" ht="12.75">
      <c r="B307" s="35"/>
      <c r="C307" s="35"/>
      <c r="D307" s="35"/>
      <c r="E307" s="35"/>
      <c r="F307" s="35"/>
      <c r="G307" s="35"/>
    </row>
    <row r="308" spans="2:7" ht="12.75">
      <c r="B308" s="35"/>
      <c r="C308" s="35"/>
      <c r="D308" s="35"/>
      <c r="E308" s="35"/>
      <c r="F308" s="35"/>
      <c r="G308" s="35"/>
    </row>
    <row r="309" spans="6:7" ht="12.75">
      <c r="F309" s="1"/>
      <c r="G309" s="1"/>
    </row>
    <row r="310" spans="1:7" ht="13.5">
      <c r="A310" s="14"/>
      <c r="B310" s="15"/>
      <c r="C310" s="15"/>
      <c r="D310" s="15"/>
      <c r="E310" s="15"/>
      <c r="F310" s="15"/>
      <c r="G310" s="15"/>
    </row>
    <row r="314" spans="1:6" ht="13.5">
      <c r="A314" s="9"/>
      <c r="B314" s="9"/>
      <c r="C314" s="9"/>
      <c r="D314" s="9"/>
      <c r="E314" s="9"/>
      <c r="F314" s="9"/>
    </row>
    <row r="315" spans="1:6" ht="13.5">
      <c r="A315" s="9"/>
      <c r="B315" s="9"/>
      <c r="C315" s="9"/>
      <c r="D315" s="9"/>
      <c r="E315" s="9"/>
      <c r="F315" s="9"/>
    </row>
    <row r="316" spans="1:6" ht="13.5">
      <c r="A316" s="9"/>
      <c r="B316" s="9"/>
      <c r="C316" s="9"/>
      <c r="D316" s="9"/>
      <c r="E316" s="9"/>
      <c r="F316" s="9"/>
    </row>
    <row r="318" spans="2:7" ht="12.75">
      <c r="B318" s="8"/>
      <c r="C318" s="8"/>
      <c r="D318" s="8"/>
      <c r="E318" s="8"/>
      <c r="F318" s="8"/>
      <c r="G318" s="8"/>
    </row>
    <row r="320" spans="1:7" ht="12.75">
      <c r="A320" s="12"/>
      <c r="B320" s="1"/>
      <c r="C320" s="1"/>
      <c r="D320" s="1"/>
      <c r="E320" s="1"/>
      <c r="F320" s="1"/>
      <c r="G320" s="1"/>
    </row>
    <row r="321" ht="12.75">
      <c r="G321" s="1"/>
    </row>
    <row r="322" spans="1:7" ht="12.75">
      <c r="A322" s="12"/>
      <c r="B322" s="12"/>
      <c r="C322" s="12"/>
      <c r="D322" s="12"/>
      <c r="E322" s="12"/>
      <c r="F322" s="12"/>
      <c r="G322" s="1"/>
    </row>
    <row r="323" spans="2:7" ht="12.75">
      <c r="B323" s="1"/>
      <c r="C323" s="1"/>
      <c r="D323" s="1"/>
      <c r="E323" s="1"/>
      <c r="F323" s="1"/>
      <c r="G323" s="1"/>
    </row>
    <row r="324" spans="2:7" ht="12.75">
      <c r="B324" s="1"/>
      <c r="C324" s="1"/>
      <c r="D324" s="1"/>
      <c r="E324" s="1"/>
      <c r="F324" s="1"/>
      <c r="G324" s="1"/>
    </row>
    <row r="325" spans="2:7" ht="12.75">
      <c r="B325" s="1"/>
      <c r="C325" s="1"/>
      <c r="D325" s="1"/>
      <c r="E325" s="1"/>
      <c r="F325" s="1"/>
      <c r="G325" s="1"/>
    </row>
    <row r="326" spans="2:7" ht="12.75">
      <c r="B326" s="1"/>
      <c r="C326" s="1"/>
      <c r="D326" s="1"/>
      <c r="E326" s="1"/>
      <c r="F326" s="1"/>
      <c r="G326" s="1"/>
    </row>
    <row r="327" spans="2:7" ht="12.75">
      <c r="B327" s="1"/>
      <c r="C327" s="1"/>
      <c r="D327" s="1"/>
      <c r="E327" s="1"/>
      <c r="F327" s="1"/>
      <c r="G327" s="1"/>
    </row>
    <row r="328" spans="1:7" ht="12.75">
      <c r="A328" s="37"/>
      <c r="B328" s="35"/>
      <c r="C328" s="35"/>
      <c r="D328" s="35"/>
      <c r="E328" s="35"/>
      <c r="F328" s="35"/>
      <c r="G328" s="35"/>
    </row>
    <row r="329" spans="1:7" ht="12.75">
      <c r="A329" s="37"/>
      <c r="B329" s="35"/>
      <c r="C329" s="35"/>
      <c r="D329" s="35"/>
      <c r="E329" s="35"/>
      <c r="F329" s="35"/>
      <c r="G329" s="35"/>
    </row>
    <row r="330" spans="1:7" ht="12.75">
      <c r="A330" s="37"/>
      <c r="B330" s="37"/>
      <c r="C330" s="37"/>
      <c r="D330" s="37"/>
      <c r="E330" s="37"/>
      <c r="F330" s="37"/>
      <c r="G330" s="35"/>
    </row>
    <row r="331" spans="1:7" ht="12.75">
      <c r="A331" s="38"/>
      <c r="B331" s="35"/>
      <c r="C331" s="35"/>
      <c r="D331" s="35"/>
      <c r="E331" s="35"/>
      <c r="F331" s="35"/>
      <c r="G331" s="35"/>
    </row>
    <row r="332" spans="1:7" ht="12.75">
      <c r="A332" s="37"/>
      <c r="B332" s="37"/>
      <c r="C332" s="37"/>
      <c r="D332" s="37"/>
      <c r="E332" s="37"/>
      <c r="F332" s="37"/>
      <c r="G332" s="35"/>
    </row>
  </sheetData>
  <printOptions/>
  <pageMargins left="0.35433070866141736" right="0.35433070866141736" top="0.3937007874015748" bottom="0.3937007874015748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40">
      <selection activeCell="B63" sqref="B63"/>
    </sheetView>
  </sheetViews>
  <sheetFormatPr defaultColWidth="9.140625" defaultRowHeight="12.75"/>
  <cols>
    <col min="1" max="1" width="42.140625" style="0" customWidth="1"/>
    <col min="2" max="2" width="12.00390625" style="0" customWidth="1"/>
    <col min="3" max="3" width="11.00390625" style="0" customWidth="1"/>
    <col min="4" max="4" width="10.8515625" style="0" customWidth="1"/>
    <col min="5" max="5" width="10.28125" style="0" customWidth="1"/>
    <col min="6" max="6" width="10.421875" style="0" customWidth="1"/>
    <col min="7" max="7" width="9.8515625" style="0" customWidth="1"/>
    <col min="8" max="8" width="12.140625" style="0" bestFit="1" customWidth="1"/>
  </cols>
  <sheetData>
    <row r="1" spans="1:6" ht="13.5">
      <c r="A1" s="9" t="s">
        <v>28</v>
      </c>
      <c r="B1" s="9"/>
      <c r="C1" s="9"/>
      <c r="D1" s="9"/>
      <c r="E1" s="9"/>
      <c r="F1" s="9"/>
    </row>
    <row r="2" spans="1:6" ht="13.5">
      <c r="A2" s="9" t="s">
        <v>187</v>
      </c>
      <c r="B2" s="9"/>
      <c r="C2" s="9"/>
      <c r="D2" s="9"/>
      <c r="E2" s="9"/>
      <c r="F2" s="9"/>
    </row>
    <row r="3" spans="1:6" ht="13.5">
      <c r="A3" s="9" t="s">
        <v>3</v>
      </c>
      <c r="B3" s="9"/>
      <c r="C3" s="9"/>
      <c r="D3" s="9"/>
      <c r="E3" s="9"/>
      <c r="F3" s="9"/>
    </row>
    <row r="4" ht="5.25" customHeight="1"/>
    <row r="5" spans="2:8" ht="12.75">
      <c r="B5" s="8">
        <v>2014</v>
      </c>
      <c r="C5" s="8">
        <v>2013</v>
      </c>
      <c r="D5" s="8">
        <v>2012</v>
      </c>
      <c r="E5" s="8">
        <v>2011</v>
      </c>
      <c r="F5" s="8">
        <v>2010</v>
      </c>
      <c r="G5" s="8">
        <v>2009</v>
      </c>
      <c r="H5" s="8"/>
    </row>
    <row r="6" spans="1:6" ht="12.75">
      <c r="A6" s="7" t="s">
        <v>138</v>
      </c>
      <c r="B6" s="7"/>
      <c r="C6" s="7"/>
      <c r="D6" s="7"/>
      <c r="E6" s="7"/>
      <c r="F6" s="7"/>
    </row>
    <row r="7" spans="1:6" ht="12.75">
      <c r="A7" s="11" t="s">
        <v>4</v>
      </c>
      <c r="B7" s="11"/>
      <c r="C7" s="11"/>
      <c r="D7" s="11"/>
      <c r="E7" s="11"/>
      <c r="F7" s="11"/>
    </row>
    <row r="8" spans="1:8" ht="12.75">
      <c r="A8" s="13" t="s">
        <v>139</v>
      </c>
      <c r="B8" s="16">
        <v>41950</v>
      </c>
      <c r="C8">
        <v>41127</v>
      </c>
      <c r="D8" s="16">
        <v>40321</v>
      </c>
      <c r="E8" s="16">
        <v>39530</v>
      </c>
      <c r="F8" s="16">
        <v>38755</v>
      </c>
      <c r="G8" s="1">
        <v>37995</v>
      </c>
      <c r="H8" s="19"/>
    </row>
    <row r="9" spans="1:8" ht="12.75">
      <c r="A9" s="13" t="s">
        <v>140</v>
      </c>
      <c r="B9" s="16">
        <v>20973</v>
      </c>
      <c r="C9">
        <v>20562</v>
      </c>
      <c r="D9" s="16">
        <v>20159</v>
      </c>
      <c r="E9" s="16">
        <v>19764</v>
      </c>
      <c r="F9" s="16">
        <v>19377</v>
      </c>
      <c r="G9" s="1">
        <v>18997</v>
      </c>
      <c r="H9" s="19"/>
    </row>
    <row r="10" spans="1:8" ht="12.75">
      <c r="A10" s="13" t="s">
        <v>141</v>
      </c>
      <c r="B10" s="16">
        <v>3481</v>
      </c>
      <c r="C10">
        <v>3413</v>
      </c>
      <c r="D10" s="16">
        <v>3347</v>
      </c>
      <c r="E10" s="16">
        <v>3281</v>
      </c>
      <c r="F10" s="16">
        <v>3217</v>
      </c>
      <c r="G10" s="1">
        <v>3194</v>
      </c>
      <c r="H10" s="19"/>
    </row>
    <row r="11" spans="1:8" ht="12.75">
      <c r="A11" s="13" t="s">
        <v>142</v>
      </c>
      <c r="B11" s="16">
        <v>3000</v>
      </c>
      <c r="C11">
        <v>3000</v>
      </c>
      <c r="D11" s="16">
        <v>3000</v>
      </c>
      <c r="E11" s="16">
        <v>3000</v>
      </c>
      <c r="F11" s="16">
        <v>4692</v>
      </c>
      <c r="G11" s="1">
        <v>4600</v>
      </c>
      <c r="H11" s="19"/>
    </row>
    <row r="12" spans="1:8" ht="12.75">
      <c r="A12" s="13" t="s">
        <v>143</v>
      </c>
      <c r="B12" s="16">
        <v>3000</v>
      </c>
      <c r="C12">
        <v>3000</v>
      </c>
      <c r="D12" s="16">
        <v>3000</v>
      </c>
      <c r="E12" s="16">
        <v>4000</v>
      </c>
      <c r="F12" s="16">
        <v>4280</v>
      </c>
      <c r="G12" s="1">
        <v>4197</v>
      </c>
      <c r="H12" s="19"/>
    </row>
    <row r="13" spans="1:8" ht="13.5" thickBot="1">
      <c r="A13" s="13" t="s">
        <v>144</v>
      </c>
      <c r="B13" s="17">
        <v>2200</v>
      </c>
      <c r="C13" s="41">
        <v>2200</v>
      </c>
      <c r="D13" s="17">
        <v>2123</v>
      </c>
      <c r="E13" s="17">
        <v>2147</v>
      </c>
      <c r="F13" s="17">
        <v>2105</v>
      </c>
      <c r="G13" s="3">
        <v>2105</v>
      </c>
      <c r="H13" s="19"/>
    </row>
    <row r="14" spans="1:7" ht="12.75">
      <c r="A14" s="13"/>
      <c r="B14" s="1">
        <f aca="true" t="shared" si="0" ref="B14:G14">SUM(B8:B13)</f>
        <v>74604</v>
      </c>
      <c r="C14" s="1">
        <f t="shared" si="0"/>
        <v>73302</v>
      </c>
      <c r="D14" s="1">
        <f t="shared" si="0"/>
        <v>71950</v>
      </c>
      <c r="E14" s="1">
        <f t="shared" si="0"/>
        <v>71722</v>
      </c>
      <c r="F14" s="1">
        <f t="shared" si="0"/>
        <v>72426</v>
      </c>
      <c r="G14" s="1">
        <f t="shared" si="0"/>
        <v>71088</v>
      </c>
    </row>
    <row r="15" spans="1:7" ht="7.5" customHeight="1">
      <c r="A15" s="13"/>
      <c r="B15" s="13"/>
      <c r="C15" s="13"/>
      <c r="D15" s="13"/>
      <c r="E15" s="13"/>
      <c r="F15" s="16"/>
      <c r="G15" s="1"/>
    </row>
    <row r="16" spans="1:7" ht="12.75">
      <c r="A16" s="11" t="s">
        <v>176</v>
      </c>
      <c r="B16" s="11"/>
      <c r="C16" s="11"/>
      <c r="D16" s="11"/>
      <c r="E16" s="11"/>
      <c r="F16" s="23"/>
      <c r="G16" s="1"/>
    </row>
    <row r="17" spans="1:8" ht="12.75">
      <c r="A17" s="13" t="s">
        <v>66</v>
      </c>
      <c r="B17" s="16">
        <v>46082</v>
      </c>
      <c r="C17" s="16">
        <v>43617</v>
      </c>
      <c r="D17" s="16">
        <v>42762</v>
      </c>
      <c r="E17" s="16">
        <v>36924</v>
      </c>
      <c r="F17" s="16">
        <v>38820</v>
      </c>
      <c r="G17" s="1">
        <v>38059</v>
      </c>
      <c r="H17" s="19"/>
    </row>
    <row r="18" spans="1:8" ht="12.75">
      <c r="A18" s="13" t="s">
        <v>45</v>
      </c>
      <c r="B18" s="16">
        <v>6777</v>
      </c>
      <c r="C18" s="16">
        <v>4361</v>
      </c>
      <c r="D18" s="16">
        <v>4276</v>
      </c>
      <c r="E18" s="16">
        <v>4000</v>
      </c>
      <c r="F18" s="16">
        <v>4232</v>
      </c>
      <c r="G18" s="1">
        <v>4149</v>
      </c>
      <c r="H18" s="19"/>
    </row>
    <row r="19" spans="1:8" ht="12.75">
      <c r="A19" s="13" t="s">
        <v>30</v>
      </c>
      <c r="B19" s="16">
        <v>2259</v>
      </c>
      <c r="C19" s="16">
        <v>4361</v>
      </c>
      <c r="D19" s="16">
        <v>4276</v>
      </c>
      <c r="E19" s="16">
        <v>7139</v>
      </c>
      <c r="F19" s="16">
        <v>7139</v>
      </c>
      <c r="G19" s="1">
        <v>7168</v>
      </c>
      <c r="H19" s="19"/>
    </row>
    <row r="20" spans="1:8" ht="12.75">
      <c r="A20" s="13" t="s">
        <v>31</v>
      </c>
      <c r="B20" s="16">
        <v>904</v>
      </c>
      <c r="C20" s="16">
        <v>872</v>
      </c>
      <c r="D20" s="16">
        <v>855</v>
      </c>
      <c r="E20" s="16">
        <v>738</v>
      </c>
      <c r="F20" s="16">
        <v>393</v>
      </c>
      <c r="G20" s="1">
        <v>385</v>
      </c>
      <c r="H20" s="19"/>
    </row>
    <row r="21" spans="1:11" ht="12.75">
      <c r="A21" s="13" t="s">
        <v>32</v>
      </c>
      <c r="B21" s="16">
        <v>857</v>
      </c>
      <c r="C21" s="16">
        <v>828</v>
      </c>
      <c r="D21" s="16">
        <v>812</v>
      </c>
      <c r="E21" s="16">
        <v>700</v>
      </c>
      <c r="F21" s="16">
        <v>223</v>
      </c>
      <c r="G21" s="1">
        <v>191</v>
      </c>
      <c r="H21" s="19"/>
      <c r="K21" s="2"/>
    </row>
    <row r="22" spans="1:8" ht="12.75">
      <c r="A22" s="13" t="s">
        <v>70</v>
      </c>
      <c r="B22" s="16">
        <v>650</v>
      </c>
      <c r="C22" s="16">
        <v>600</v>
      </c>
      <c r="D22" s="16">
        <v>500</v>
      </c>
      <c r="E22" s="16">
        <v>2810</v>
      </c>
      <c r="F22" s="16">
        <v>2810</v>
      </c>
      <c r="G22" s="1">
        <v>2755</v>
      </c>
      <c r="H22" s="19"/>
    </row>
    <row r="23" spans="1:8" ht="12.75">
      <c r="A23" s="13" t="s">
        <v>11</v>
      </c>
      <c r="B23" s="16">
        <v>2500</v>
      </c>
      <c r="C23" s="16">
        <v>2500</v>
      </c>
      <c r="D23" s="16">
        <v>2500</v>
      </c>
      <c r="E23" s="16">
        <v>1500</v>
      </c>
      <c r="F23" s="16">
        <v>3666</v>
      </c>
      <c r="G23" s="1">
        <v>3594</v>
      </c>
      <c r="H23" s="19"/>
    </row>
    <row r="24" spans="1:8" ht="12.75">
      <c r="A24" s="13" t="s">
        <v>12</v>
      </c>
      <c r="B24" s="16">
        <v>9000</v>
      </c>
      <c r="C24" s="16">
        <v>9000</v>
      </c>
      <c r="D24" s="16">
        <v>9000</v>
      </c>
      <c r="E24" s="16">
        <v>9700</v>
      </c>
      <c r="F24" s="16">
        <v>9518</v>
      </c>
      <c r="G24" s="1">
        <v>9332</v>
      </c>
      <c r="H24" s="19"/>
    </row>
    <row r="25" spans="1:8" ht="12.75">
      <c r="A25" s="13" t="s">
        <v>33</v>
      </c>
      <c r="B25" s="16">
        <v>1000</v>
      </c>
      <c r="C25" s="16">
        <v>500</v>
      </c>
      <c r="D25" s="16">
        <v>500</v>
      </c>
      <c r="E25" s="16">
        <v>700</v>
      </c>
      <c r="F25" s="16">
        <v>722</v>
      </c>
      <c r="G25" s="1">
        <v>708</v>
      </c>
      <c r="H25" s="19"/>
    </row>
    <row r="26" spans="1:8" ht="12.75">
      <c r="A26" s="13" t="s">
        <v>34</v>
      </c>
      <c r="B26" s="16">
        <v>3000</v>
      </c>
      <c r="C26" s="16">
        <v>3000</v>
      </c>
      <c r="D26" s="16">
        <v>3000</v>
      </c>
      <c r="E26" s="16">
        <v>2340</v>
      </c>
      <c r="F26" s="16">
        <v>2340</v>
      </c>
      <c r="G26" s="1">
        <v>2294</v>
      </c>
      <c r="H26" s="19"/>
    </row>
    <row r="27" spans="1:8" ht="12.75">
      <c r="A27" s="13" t="s">
        <v>35</v>
      </c>
      <c r="B27" s="16">
        <v>8500</v>
      </c>
      <c r="C27" s="16">
        <v>8000</v>
      </c>
      <c r="D27" s="16">
        <v>8000</v>
      </c>
      <c r="E27" s="16">
        <v>8140</v>
      </c>
      <c r="F27" s="16">
        <v>7980</v>
      </c>
      <c r="G27" s="1">
        <v>7980</v>
      </c>
      <c r="H27" s="19"/>
    </row>
    <row r="28" spans="1:8" ht="12.75">
      <c r="A28" s="13" t="s">
        <v>69</v>
      </c>
      <c r="B28" s="16">
        <v>3000</v>
      </c>
      <c r="C28" s="16">
        <v>1500</v>
      </c>
      <c r="D28" s="16">
        <v>1000</v>
      </c>
      <c r="E28" s="16">
        <v>2000</v>
      </c>
      <c r="F28" s="16">
        <v>4051</v>
      </c>
      <c r="G28" s="1">
        <v>3972</v>
      </c>
      <c r="H28" s="19"/>
    </row>
    <row r="29" spans="1:8" ht="12.75">
      <c r="A29" s="13" t="s">
        <v>193</v>
      </c>
      <c r="B29" s="16">
        <v>4000</v>
      </c>
      <c r="C29" s="16">
        <v>3500</v>
      </c>
      <c r="D29" s="16">
        <v>3400</v>
      </c>
      <c r="E29" s="16">
        <v>3500</v>
      </c>
      <c r="F29" s="16">
        <v>3490</v>
      </c>
      <c r="G29" s="1">
        <v>3458</v>
      </c>
      <c r="H29" s="19"/>
    </row>
    <row r="30" spans="1:8" ht="12.75">
      <c r="A30" s="13" t="s">
        <v>71</v>
      </c>
      <c r="B30" s="16">
        <v>1000</v>
      </c>
      <c r="C30" s="16">
        <v>1000</v>
      </c>
      <c r="D30" s="16">
        <v>1000</v>
      </c>
      <c r="E30" s="16">
        <v>1000</v>
      </c>
      <c r="F30" s="16">
        <v>1020</v>
      </c>
      <c r="G30" s="1">
        <v>1000</v>
      </c>
      <c r="H30" s="19"/>
    </row>
    <row r="31" spans="1:8" ht="12.75">
      <c r="A31" s="13" t="s">
        <v>36</v>
      </c>
      <c r="B31" s="16">
        <v>220</v>
      </c>
      <c r="C31" s="16">
        <v>220</v>
      </c>
      <c r="D31" s="16">
        <v>281</v>
      </c>
      <c r="E31" s="16">
        <v>132</v>
      </c>
      <c r="F31" s="16">
        <v>66</v>
      </c>
      <c r="G31" s="1">
        <v>66</v>
      </c>
      <c r="H31" s="19"/>
    </row>
    <row r="32" spans="1:8" ht="12.75">
      <c r="A32" s="13" t="s">
        <v>37</v>
      </c>
      <c r="B32" s="16">
        <v>1200</v>
      </c>
      <c r="C32" s="16">
        <v>1200</v>
      </c>
      <c r="D32" s="16">
        <v>1200</v>
      </c>
      <c r="E32" s="16">
        <v>1500</v>
      </c>
      <c r="F32" s="16">
        <v>2103</v>
      </c>
      <c r="G32" s="1">
        <v>2062</v>
      </c>
      <c r="H32" s="19"/>
    </row>
    <row r="33" spans="1:8" ht="12.75">
      <c r="A33" s="13" t="s">
        <v>72</v>
      </c>
      <c r="B33" s="16">
        <v>5500</v>
      </c>
      <c r="C33" s="16">
        <v>4000</v>
      </c>
      <c r="D33" s="16">
        <v>5000</v>
      </c>
      <c r="E33" s="16">
        <v>5000</v>
      </c>
      <c r="F33" s="16">
        <v>4441</v>
      </c>
      <c r="G33" s="1">
        <v>4354</v>
      </c>
      <c r="H33" s="19"/>
    </row>
    <row r="34" spans="1:8" ht="12.75">
      <c r="A34" s="13" t="s">
        <v>29</v>
      </c>
      <c r="B34" s="16">
        <v>1500</v>
      </c>
      <c r="C34" s="16">
        <v>1500</v>
      </c>
      <c r="D34" s="16">
        <v>1500</v>
      </c>
      <c r="E34" s="16">
        <v>1500</v>
      </c>
      <c r="F34" s="16">
        <v>1503</v>
      </c>
      <c r="G34" s="1">
        <v>1474</v>
      </c>
      <c r="H34" s="19"/>
    </row>
    <row r="35" spans="1:8" ht="12.75">
      <c r="A35" s="13" t="s">
        <v>73</v>
      </c>
      <c r="B35" s="16">
        <v>18030</v>
      </c>
      <c r="C35" s="16">
        <v>17848</v>
      </c>
      <c r="D35" s="16">
        <v>17499</v>
      </c>
      <c r="E35" s="16">
        <f>25350-8194</f>
        <v>17156</v>
      </c>
      <c r="F35" s="16">
        <v>15000</v>
      </c>
      <c r="G35" s="1">
        <v>24618</v>
      </c>
      <c r="H35" s="19"/>
    </row>
    <row r="36" spans="1:11" ht="12.75">
      <c r="A36" s="13" t="s">
        <v>38</v>
      </c>
      <c r="B36" s="16">
        <v>361</v>
      </c>
      <c r="C36" s="16"/>
      <c r="D36" s="16"/>
      <c r="E36" s="16">
        <v>0</v>
      </c>
      <c r="F36" s="16">
        <v>624</v>
      </c>
      <c r="G36" s="1">
        <v>0</v>
      </c>
      <c r="H36" s="19"/>
      <c r="K36" t="s">
        <v>1</v>
      </c>
    </row>
    <row r="37" spans="1:8" ht="12.75">
      <c r="A37" s="13" t="s">
        <v>123</v>
      </c>
      <c r="B37" s="16">
        <v>2705</v>
      </c>
      <c r="C37" s="16"/>
      <c r="D37" s="16"/>
      <c r="E37" s="16">
        <v>0</v>
      </c>
      <c r="F37" s="16">
        <v>2608</v>
      </c>
      <c r="G37" s="1">
        <v>0</v>
      </c>
      <c r="H37" s="19"/>
    </row>
    <row r="38" spans="1:8" ht="12.75">
      <c r="A38" s="13" t="s">
        <v>32</v>
      </c>
      <c r="B38" s="16">
        <v>343</v>
      </c>
      <c r="C38" s="16"/>
      <c r="D38" s="16"/>
      <c r="E38" s="16">
        <v>0</v>
      </c>
      <c r="F38" s="16">
        <v>457</v>
      </c>
      <c r="G38" s="1">
        <v>0</v>
      </c>
      <c r="H38" s="19"/>
    </row>
    <row r="39" spans="1:8" ht="13.5" thickBot="1">
      <c r="A39" s="13" t="s">
        <v>39</v>
      </c>
      <c r="B39" s="17">
        <v>500</v>
      </c>
      <c r="C39" s="17">
        <v>500</v>
      </c>
      <c r="D39" s="17">
        <v>300</v>
      </c>
      <c r="E39" s="17">
        <v>500</v>
      </c>
      <c r="F39" s="17">
        <v>500</v>
      </c>
      <c r="G39" s="3">
        <v>500</v>
      </c>
      <c r="H39" s="19"/>
    </row>
    <row r="40" spans="1:7" ht="12.75">
      <c r="A40" s="13"/>
      <c r="B40" s="1">
        <f aca="true" t="shared" si="1" ref="B40:G40">SUM(B17:B39)</f>
        <v>119888</v>
      </c>
      <c r="C40" s="1">
        <f t="shared" si="1"/>
        <v>108907</v>
      </c>
      <c r="D40" s="1">
        <f t="shared" si="1"/>
        <v>107661</v>
      </c>
      <c r="E40" s="1">
        <f t="shared" si="1"/>
        <v>106979</v>
      </c>
      <c r="F40" s="1">
        <f t="shared" si="1"/>
        <v>113706</v>
      </c>
      <c r="G40" s="1">
        <f t="shared" si="1"/>
        <v>118119</v>
      </c>
    </row>
    <row r="41" spans="1:7" ht="5.25" customHeight="1">
      <c r="A41" s="13"/>
      <c r="B41" s="13"/>
      <c r="C41" s="13"/>
      <c r="D41" s="13"/>
      <c r="E41" s="13"/>
      <c r="F41" s="16"/>
      <c r="G41" s="1"/>
    </row>
    <row r="42" spans="1:7" ht="12.75">
      <c r="A42" s="11" t="s">
        <v>40</v>
      </c>
      <c r="B42" s="11"/>
      <c r="C42" s="34">
        <v>11000</v>
      </c>
      <c r="D42" s="11"/>
      <c r="E42" s="11"/>
      <c r="F42" s="1">
        <v>0</v>
      </c>
      <c r="G42" s="1">
        <v>10365</v>
      </c>
    </row>
    <row r="43" spans="1:7" ht="5.25" customHeight="1">
      <c r="A43" s="13"/>
      <c r="B43" s="13"/>
      <c r="C43" s="33"/>
      <c r="D43" s="13"/>
      <c r="E43" s="13"/>
      <c r="F43" s="16"/>
      <c r="G43" s="1"/>
    </row>
    <row r="44" spans="1:7" ht="12.75">
      <c r="A44" s="11" t="s">
        <v>5</v>
      </c>
      <c r="B44" s="11"/>
      <c r="C44" s="11"/>
      <c r="D44" s="11"/>
      <c r="E44" s="11"/>
      <c r="F44" s="23"/>
      <c r="G44" s="1"/>
    </row>
    <row r="45" spans="1:7" ht="12.75">
      <c r="A45" s="13" t="s">
        <v>145</v>
      </c>
      <c r="B45" s="16">
        <v>288712</v>
      </c>
      <c r="C45" s="16">
        <v>275196</v>
      </c>
      <c r="D45" s="16">
        <v>255121</v>
      </c>
      <c r="E45" s="16">
        <v>245756</v>
      </c>
      <c r="F45" s="16">
        <v>210633</v>
      </c>
      <c r="G45" s="1">
        <v>171702</v>
      </c>
    </row>
    <row r="46" spans="1:7" ht="8.25" customHeight="1">
      <c r="A46" s="13"/>
      <c r="B46" s="13"/>
      <c r="C46" s="13"/>
      <c r="D46" s="13"/>
      <c r="E46" s="13"/>
      <c r="F46" s="16"/>
      <c r="G46" s="1"/>
    </row>
    <row r="47" spans="1:7" ht="12.75">
      <c r="A47" s="11" t="s">
        <v>41</v>
      </c>
      <c r="B47" s="11"/>
      <c r="C47" s="11"/>
      <c r="D47" s="11"/>
      <c r="E47" s="11"/>
      <c r="F47" s="1"/>
      <c r="G47" s="1"/>
    </row>
    <row r="48" spans="1:8" ht="12.75">
      <c r="A48" s="13" t="s">
        <v>146</v>
      </c>
      <c r="B48" s="16">
        <v>5500</v>
      </c>
      <c r="C48">
        <v>6000</v>
      </c>
      <c r="D48" s="16">
        <v>7000</v>
      </c>
      <c r="E48" s="16">
        <v>7000</v>
      </c>
      <c r="F48" s="16">
        <v>6604</v>
      </c>
      <c r="G48" s="16">
        <v>6475</v>
      </c>
      <c r="H48" s="19"/>
    </row>
    <row r="49" spans="1:8" ht="12.75">
      <c r="A49" s="13" t="s">
        <v>45</v>
      </c>
      <c r="B49" s="16">
        <v>550</v>
      </c>
      <c r="C49">
        <v>480</v>
      </c>
      <c r="D49" s="16">
        <v>571</v>
      </c>
      <c r="E49" s="16">
        <v>0</v>
      </c>
      <c r="F49" s="16">
        <v>605</v>
      </c>
      <c r="G49" s="16">
        <v>592</v>
      </c>
      <c r="H49" s="19"/>
    </row>
    <row r="50" spans="1:8" ht="12.75">
      <c r="A50" s="13" t="s">
        <v>31</v>
      </c>
      <c r="B50" s="16"/>
      <c r="D50" s="16"/>
      <c r="E50" s="16">
        <v>0</v>
      </c>
      <c r="F50" s="16">
        <v>0</v>
      </c>
      <c r="G50" s="16">
        <v>130</v>
      </c>
      <c r="H50" s="19"/>
    </row>
    <row r="51" spans="1:8" ht="12.75">
      <c r="A51" s="13" t="s">
        <v>147</v>
      </c>
      <c r="B51" s="16">
        <v>25000</v>
      </c>
      <c r="C51" s="16">
        <v>20000</v>
      </c>
      <c r="D51" s="16">
        <v>15000</v>
      </c>
      <c r="E51" s="16">
        <v>5000</v>
      </c>
      <c r="F51" s="16">
        <v>5000</v>
      </c>
      <c r="G51" s="16">
        <v>10000</v>
      </c>
      <c r="H51" s="19"/>
    </row>
    <row r="52" spans="1:8" ht="12.75">
      <c r="A52" s="13" t="s">
        <v>44</v>
      </c>
      <c r="B52" s="16">
        <v>9000</v>
      </c>
      <c r="C52" s="16">
        <v>9000</v>
      </c>
      <c r="D52" s="16">
        <v>9000</v>
      </c>
      <c r="E52" s="16">
        <v>10500</v>
      </c>
      <c r="F52" s="16">
        <v>9533</v>
      </c>
      <c r="G52" s="16">
        <v>9533</v>
      </c>
      <c r="H52" s="19"/>
    </row>
    <row r="53" spans="1:8" ht="12.75">
      <c r="A53" s="13" t="s">
        <v>43</v>
      </c>
      <c r="B53" s="16">
        <v>4000</v>
      </c>
      <c r="C53" s="16">
        <v>4000</v>
      </c>
      <c r="D53" s="16">
        <v>3000</v>
      </c>
      <c r="E53" s="16">
        <v>3500</v>
      </c>
      <c r="F53" s="16">
        <v>2785</v>
      </c>
      <c r="G53" s="16">
        <v>2740</v>
      </c>
      <c r="H53" s="19"/>
    </row>
    <row r="54" spans="1:8" ht="12.75">
      <c r="A54" s="13" t="s">
        <v>42</v>
      </c>
      <c r="B54" s="16">
        <v>6500</v>
      </c>
      <c r="C54" s="16">
        <v>5000</v>
      </c>
      <c r="D54" s="16">
        <v>5000</v>
      </c>
      <c r="E54" s="16">
        <v>6000</v>
      </c>
      <c r="F54" s="16">
        <v>7000</v>
      </c>
      <c r="G54" s="16">
        <v>7000</v>
      </c>
      <c r="H54" s="19"/>
    </row>
    <row r="55" spans="1:8" ht="12.75">
      <c r="A55" s="13" t="s">
        <v>148</v>
      </c>
      <c r="B55" s="16">
        <v>2000</v>
      </c>
      <c r="C55" s="16">
        <v>2000</v>
      </c>
      <c r="D55" s="16">
        <v>3000</v>
      </c>
      <c r="E55" s="16">
        <v>4000</v>
      </c>
      <c r="F55" s="16">
        <v>5000</v>
      </c>
      <c r="G55" s="16">
        <v>2929</v>
      </c>
      <c r="H55" s="19"/>
    </row>
    <row r="56" spans="1:8" ht="12.75">
      <c r="A56" s="13" t="s">
        <v>63</v>
      </c>
      <c r="B56" s="16">
        <v>5000</v>
      </c>
      <c r="C56" s="16">
        <v>5000</v>
      </c>
      <c r="D56" s="16">
        <v>5000</v>
      </c>
      <c r="E56" s="16">
        <v>5000</v>
      </c>
      <c r="F56" s="16">
        <v>1300</v>
      </c>
      <c r="G56" s="16">
        <v>1300</v>
      </c>
      <c r="H56" s="19"/>
    </row>
    <row r="57" spans="1:8" ht="12.75">
      <c r="A57" s="13" t="s">
        <v>74</v>
      </c>
      <c r="B57" s="16">
        <v>250</v>
      </c>
      <c r="C57" s="16">
        <v>250</v>
      </c>
      <c r="D57" s="16">
        <v>250</v>
      </c>
      <c r="E57" s="16">
        <v>300</v>
      </c>
      <c r="F57" s="16">
        <v>184</v>
      </c>
      <c r="G57" s="16">
        <v>184</v>
      </c>
      <c r="H57" s="19"/>
    </row>
    <row r="58" spans="1:8" ht="12.75">
      <c r="A58" s="13" t="s">
        <v>75</v>
      </c>
      <c r="B58" s="34">
        <v>3000</v>
      </c>
      <c r="C58" s="34">
        <v>1000</v>
      </c>
      <c r="D58" s="34">
        <v>1000</v>
      </c>
      <c r="E58" s="34">
        <v>1000</v>
      </c>
      <c r="F58" s="34">
        <v>1000</v>
      </c>
      <c r="G58" s="34">
        <v>1000</v>
      </c>
      <c r="H58" s="19"/>
    </row>
    <row r="59" spans="1:8" ht="13.5" thickBot="1">
      <c r="A59" s="13" t="s">
        <v>195</v>
      </c>
      <c r="B59" s="17">
        <v>5000</v>
      </c>
      <c r="C59" s="17"/>
      <c r="D59" s="17"/>
      <c r="E59" s="17"/>
      <c r="F59" s="17"/>
      <c r="G59" s="17"/>
      <c r="H59" s="19"/>
    </row>
    <row r="60" spans="1:8" ht="12.75">
      <c r="A60" s="11"/>
      <c r="B60" s="42">
        <f>SUM(B48:B59)</f>
        <v>65800</v>
      </c>
      <c r="C60" s="42">
        <f>SUM(C48:C58)</f>
        <v>52730</v>
      </c>
      <c r="D60" s="42">
        <f>SUM(D48:D58)</f>
        <v>48821</v>
      </c>
      <c r="E60" s="42">
        <f>SUM(E48:E58)</f>
        <v>42300</v>
      </c>
      <c r="F60" s="42">
        <f>SUM(F48:F58)</f>
        <v>39011</v>
      </c>
      <c r="G60" s="43">
        <f>SUM(G48:G58)</f>
        <v>41883</v>
      </c>
      <c r="H60" s="19"/>
    </row>
    <row r="61" spans="1:8" ht="12.75">
      <c r="A61" s="11"/>
      <c r="B61" s="11"/>
      <c r="C61" s="11"/>
      <c r="D61" s="11"/>
      <c r="E61" s="11"/>
      <c r="F61" s="11"/>
      <c r="G61" s="1"/>
      <c r="H61" s="19"/>
    </row>
    <row r="62" spans="1:7" ht="7.5" customHeight="1">
      <c r="A62" s="13"/>
      <c r="B62" s="13"/>
      <c r="C62" s="13"/>
      <c r="D62" s="13"/>
      <c r="E62" s="13"/>
      <c r="F62" s="13"/>
      <c r="G62" s="1"/>
    </row>
    <row r="63" spans="1:7" ht="13.5">
      <c r="A63" s="14" t="s">
        <v>76</v>
      </c>
      <c r="B63" s="25">
        <f aca="true" t="shared" si="2" ref="B63:G63">B60+B45+B42+B40+B14</f>
        <v>549004</v>
      </c>
      <c r="C63" s="25">
        <f t="shared" si="2"/>
        <v>521135</v>
      </c>
      <c r="D63" s="25">
        <f t="shared" si="2"/>
        <v>483553</v>
      </c>
      <c r="E63" s="25">
        <f t="shared" si="2"/>
        <v>466757</v>
      </c>
      <c r="F63" s="25">
        <f t="shared" si="2"/>
        <v>435776</v>
      </c>
      <c r="G63" s="25">
        <f t="shared" si="2"/>
        <v>413157</v>
      </c>
    </row>
    <row r="64" spans="1:7" ht="12.75">
      <c r="A64" s="13"/>
      <c r="B64" s="13"/>
      <c r="C64" s="13"/>
      <c r="D64" s="13"/>
      <c r="E64" s="13"/>
      <c r="F64" s="13"/>
      <c r="G64" s="1"/>
    </row>
    <row r="65" spans="1:7" ht="12.75">
      <c r="A65" s="13"/>
      <c r="B65" s="13"/>
      <c r="C65" s="13"/>
      <c r="D65" s="13"/>
      <c r="E65" s="13"/>
      <c r="F65" s="26" t="s">
        <v>1</v>
      </c>
      <c r="G65" s="1"/>
    </row>
  </sheetData>
  <printOptions/>
  <pageMargins left="0.35433070866141736" right="0.35433070866141736" top="0.1968503937007874" bottom="0.1968503937007874" header="0.5118110236220472" footer="0.5118110236220472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0"/>
  <sheetViews>
    <sheetView workbookViewId="0" topLeftCell="A20">
      <selection activeCell="B37" sqref="B37"/>
    </sheetView>
  </sheetViews>
  <sheetFormatPr defaultColWidth="9.140625" defaultRowHeight="12.75"/>
  <cols>
    <col min="1" max="1" width="39.28125" style="0" customWidth="1"/>
    <col min="2" max="2" width="12.8515625" style="0" customWidth="1"/>
    <col min="3" max="5" width="11.28125" style="0" customWidth="1"/>
    <col min="6" max="6" width="12.8515625" style="0" customWidth="1"/>
    <col min="7" max="7" width="10.421875" style="0" bestFit="1" customWidth="1"/>
    <col min="8" max="8" width="13.140625" style="0" customWidth="1"/>
  </cols>
  <sheetData>
    <row r="2" spans="1:6" ht="13.5">
      <c r="A2" s="9" t="s">
        <v>28</v>
      </c>
      <c r="B2" s="9"/>
      <c r="C2" s="9"/>
      <c r="D2" s="9"/>
      <c r="E2" s="9"/>
      <c r="F2" s="9"/>
    </row>
    <row r="3" spans="1:6" ht="13.5">
      <c r="A3" s="9" t="s">
        <v>187</v>
      </c>
      <c r="B3" s="9"/>
      <c r="C3" s="9"/>
      <c r="D3" s="9"/>
      <c r="E3" s="9"/>
      <c r="F3" s="9"/>
    </row>
    <row r="4" spans="1:6" ht="13.5">
      <c r="A4" s="9" t="s">
        <v>3</v>
      </c>
      <c r="B4" s="9"/>
      <c r="C4" s="9"/>
      <c r="D4" s="9"/>
      <c r="E4" s="9"/>
      <c r="F4" s="9"/>
    </row>
    <row r="5" ht="5.25" customHeight="1"/>
    <row r="6" spans="2:8" ht="12.75">
      <c r="B6" s="8">
        <v>2014</v>
      </c>
      <c r="C6" s="8">
        <v>2013</v>
      </c>
      <c r="D6" s="8">
        <v>2012</v>
      </c>
      <c r="E6" s="8">
        <v>2011</v>
      </c>
      <c r="F6" s="8">
        <v>2010</v>
      </c>
      <c r="G6" s="8">
        <v>2009</v>
      </c>
      <c r="H6" s="8"/>
    </row>
    <row r="7" spans="1:7" ht="12.75">
      <c r="A7" s="13"/>
      <c r="B7" s="13"/>
      <c r="C7" s="13"/>
      <c r="D7" s="13"/>
      <c r="E7" s="13"/>
      <c r="F7" s="13"/>
      <c r="G7" s="1"/>
    </row>
    <row r="8" spans="1:8" ht="12.75">
      <c r="A8" s="7" t="s">
        <v>6</v>
      </c>
      <c r="B8" s="7"/>
      <c r="C8" s="7"/>
      <c r="D8" s="7"/>
      <c r="E8" s="7"/>
      <c r="F8" s="7"/>
      <c r="G8" s="1"/>
      <c r="H8" s="2"/>
    </row>
    <row r="9" spans="1:8" ht="12.75">
      <c r="A9" s="11" t="s">
        <v>149</v>
      </c>
      <c r="B9" s="11"/>
      <c r="C9" s="11"/>
      <c r="D9" s="11"/>
      <c r="E9" s="11"/>
      <c r="F9" s="11"/>
      <c r="G9" s="1"/>
      <c r="H9" s="2"/>
    </row>
    <row r="10" spans="1:8" ht="12.75">
      <c r="A10" t="s">
        <v>197</v>
      </c>
      <c r="B10" s="1">
        <v>167298</v>
      </c>
      <c r="C10" s="1">
        <v>158487</v>
      </c>
      <c r="D10" s="1">
        <v>144177</v>
      </c>
      <c r="E10" s="1">
        <v>138347</v>
      </c>
      <c r="F10" s="1">
        <v>119031</v>
      </c>
      <c r="G10" s="1">
        <v>111480</v>
      </c>
      <c r="H10" s="20"/>
    </row>
    <row r="11" spans="6:8" ht="12.75">
      <c r="F11" s="1"/>
      <c r="G11" s="1"/>
      <c r="H11" s="2"/>
    </row>
    <row r="12" spans="1:8" ht="12.75">
      <c r="A12" s="11" t="s">
        <v>14</v>
      </c>
      <c r="B12" s="11"/>
      <c r="C12" s="11"/>
      <c r="D12" s="11"/>
      <c r="E12" s="11"/>
      <c r="F12" s="23"/>
      <c r="G12" s="1"/>
      <c r="H12" s="2"/>
    </row>
    <row r="13" spans="1:8" ht="12.75">
      <c r="A13" t="s">
        <v>179</v>
      </c>
      <c r="B13" s="1">
        <v>21000</v>
      </c>
      <c r="C13" s="1">
        <v>20392</v>
      </c>
      <c r="D13" s="11"/>
      <c r="E13" s="11"/>
      <c r="F13" s="23"/>
      <c r="G13" s="1"/>
      <c r="H13" s="2"/>
    </row>
    <row r="14" spans="1:8" ht="12.75">
      <c r="A14" s="13" t="s">
        <v>45</v>
      </c>
      <c r="B14" s="1">
        <v>3150</v>
      </c>
      <c r="C14" s="1"/>
      <c r="D14" s="11"/>
      <c r="E14" s="11"/>
      <c r="F14" s="23"/>
      <c r="G14" s="1"/>
      <c r="H14" s="2"/>
    </row>
    <row r="15" spans="1:8" ht="12.75">
      <c r="A15" s="13" t="s">
        <v>30</v>
      </c>
      <c r="B15" s="1">
        <v>1050</v>
      </c>
      <c r="C15" s="1"/>
      <c r="D15" s="11"/>
      <c r="E15" s="11"/>
      <c r="F15" s="23"/>
      <c r="G15" s="1"/>
      <c r="H15" s="2"/>
    </row>
    <row r="16" spans="1:8" ht="12.75">
      <c r="A16" t="s">
        <v>77</v>
      </c>
      <c r="B16" s="1">
        <v>30000</v>
      </c>
      <c r="C16" s="1">
        <v>30000</v>
      </c>
      <c r="D16" s="1">
        <v>10000</v>
      </c>
      <c r="E16" s="1">
        <v>5000</v>
      </c>
      <c r="F16" s="1">
        <v>4000</v>
      </c>
      <c r="G16" s="1">
        <v>6000</v>
      </c>
      <c r="H16" s="20"/>
    </row>
    <row r="17" spans="1:8" ht="12.75">
      <c r="A17" t="s">
        <v>79</v>
      </c>
      <c r="B17">
        <v>360</v>
      </c>
      <c r="C17" s="1">
        <v>360</v>
      </c>
      <c r="D17" s="1">
        <v>360</v>
      </c>
      <c r="E17" s="1">
        <v>370</v>
      </c>
      <c r="F17" s="1">
        <v>370</v>
      </c>
      <c r="G17" s="1">
        <v>363</v>
      </c>
      <c r="H17" s="20"/>
    </row>
    <row r="18" spans="1:8" ht="12.75">
      <c r="A18" t="s">
        <v>80</v>
      </c>
      <c r="B18">
        <v>80</v>
      </c>
      <c r="C18" s="1">
        <v>80</v>
      </c>
      <c r="D18" s="1">
        <v>80</v>
      </c>
      <c r="E18" s="1">
        <v>80</v>
      </c>
      <c r="F18" s="1">
        <v>80</v>
      </c>
      <c r="G18" s="1">
        <v>80</v>
      </c>
      <c r="H18" s="20"/>
    </row>
    <row r="19" spans="1:8" ht="12.75">
      <c r="A19" t="s">
        <v>81</v>
      </c>
      <c r="B19" s="1">
        <v>3800</v>
      </c>
      <c r="C19" s="1">
        <v>1200</v>
      </c>
      <c r="D19" s="1">
        <v>3000</v>
      </c>
      <c r="E19" s="1">
        <v>3000</v>
      </c>
      <c r="F19" s="1">
        <v>4200</v>
      </c>
      <c r="G19" s="1">
        <v>3000</v>
      </c>
      <c r="H19" s="20"/>
    </row>
    <row r="20" spans="1:10" ht="12.75">
      <c r="A20" t="s">
        <v>82</v>
      </c>
      <c r="B20" s="1">
        <v>4000</v>
      </c>
      <c r="C20" s="1">
        <v>5000</v>
      </c>
      <c r="D20" s="1">
        <v>4600</v>
      </c>
      <c r="E20" s="1">
        <v>4500</v>
      </c>
      <c r="F20" s="1">
        <v>4505</v>
      </c>
      <c r="G20" s="1">
        <v>3031</v>
      </c>
      <c r="H20" s="20"/>
      <c r="J20" t="s">
        <v>1</v>
      </c>
    </row>
    <row r="21" spans="1:8" ht="12.75">
      <c r="A21" t="s">
        <v>46</v>
      </c>
      <c r="B21" s="1">
        <v>1300</v>
      </c>
      <c r="C21" s="1">
        <v>1300</v>
      </c>
      <c r="D21" s="1">
        <v>1100</v>
      </c>
      <c r="E21" s="1">
        <v>535</v>
      </c>
      <c r="F21" s="1">
        <v>535</v>
      </c>
      <c r="G21" s="1">
        <v>1230</v>
      </c>
      <c r="H21" s="20"/>
    </row>
    <row r="22" spans="1:8" ht="12.75">
      <c r="A22" t="s">
        <v>83</v>
      </c>
      <c r="B22" s="1">
        <v>5500</v>
      </c>
      <c r="C22" s="1">
        <v>3000</v>
      </c>
      <c r="D22" s="1">
        <v>3000</v>
      </c>
      <c r="E22" s="1">
        <v>3000</v>
      </c>
      <c r="F22" s="1">
        <v>3000</v>
      </c>
      <c r="G22" s="1">
        <v>4000</v>
      </c>
      <c r="H22" s="20"/>
    </row>
    <row r="23" spans="1:8" ht="12.75">
      <c r="A23" t="s">
        <v>84</v>
      </c>
      <c r="B23" s="1">
        <v>10000</v>
      </c>
      <c r="C23" s="1">
        <v>6000</v>
      </c>
      <c r="D23" s="1">
        <v>8000</v>
      </c>
      <c r="E23" s="1">
        <v>5000</v>
      </c>
      <c r="F23" s="1">
        <v>5000</v>
      </c>
      <c r="G23" s="1">
        <v>8595</v>
      </c>
      <c r="H23" s="2"/>
    </row>
    <row r="24" spans="1:8" ht="12.75">
      <c r="A24" t="s">
        <v>67</v>
      </c>
      <c r="B24" s="1">
        <v>3000</v>
      </c>
      <c r="C24" s="1">
        <v>3000</v>
      </c>
      <c r="D24" s="1">
        <v>3000</v>
      </c>
      <c r="E24" s="1">
        <v>3000</v>
      </c>
      <c r="F24" s="1">
        <v>2856</v>
      </c>
      <c r="G24" s="1">
        <v>2800</v>
      </c>
      <c r="H24" s="20"/>
    </row>
    <row r="25" spans="1:8" ht="12.75">
      <c r="A25" t="s">
        <v>85</v>
      </c>
      <c r="B25" s="1">
        <v>1000</v>
      </c>
      <c r="C25" s="1">
        <v>1000</v>
      </c>
      <c r="D25" s="1">
        <v>900</v>
      </c>
      <c r="E25" s="1">
        <v>900</v>
      </c>
      <c r="F25" s="1">
        <v>962</v>
      </c>
      <c r="G25" s="1">
        <v>943</v>
      </c>
      <c r="H25" s="20"/>
    </row>
    <row r="26" spans="1:8" ht="12.75">
      <c r="A26" t="s">
        <v>86</v>
      </c>
      <c r="B26" s="1">
        <v>4500</v>
      </c>
      <c r="C26" s="1">
        <v>3500</v>
      </c>
      <c r="D26" s="1">
        <v>3800</v>
      </c>
      <c r="E26" s="1">
        <v>3000</v>
      </c>
      <c r="F26" s="1">
        <v>3244</v>
      </c>
      <c r="G26" s="1">
        <v>3180</v>
      </c>
      <c r="H26" s="20"/>
    </row>
    <row r="27" spans="1:8" ht="12.75">
      <c r="A27" t="s">
        <v>87</v>
      </c>
      <c r="B27" s="1">
        <v>1800</v>
      </c>
      <c r="C27" s="1">
        <v>1800</v>
      </c>
      <c r="D27" s="1">
        <v>1800</v>
      </c>
      <c r="E27" s="1">
        <v>1400</v>
      </c>
      <c r="F27" s="1">
        <v>1491</v>
      </c>
      <c r="G27" s="1">
        <v>1677</v>
      </c>
      <c r="H27" s="20"/>
    </row>
    <row r="28" spans="1:8" ht="12.75">
      <c r="A28" t="s">
        <v>47</v>
      </c>
      <c r="B28" s="1">
        <v>1050</v>
      </c>
      <c r="C28" s="1">
        <v>930</v>
      </c>
      <c r="D28" s="1">
        <v>930</v>
      </c>
      <c r="E28" s="1">
        <v>928</v>
      </c>
      <c r="F28" s="1">
        <v>928</v>
      </c>
      <c r="G28" s="1">
        <v>910</v>
      </c>
      <c r="H28" s="20"/>
    </row>
    <row r="29" spans="1:8" ht="12.75">
      <c r="A29" t="s">
        <v>48</v>
      </c>
      <c r="B29" s="1">
        <v>1150</v>
      </c>
      <c r="C29" s="1">
        <v>850</v>
      </c>
      <c r="D29" s="1">
        <v>850</v>
      </c>
      <c r="E29" s="1">
        <v>843</v>
      </c>
      <c r="F29" s="1">
        <v>843</v>
      </c>
      <c r="G29" s="1">
        <v>827</v>
      </c>
      <c r="H29" s="20"/>
    </row>
    <row r="30" spans="1:8" ht="12.75">
      <c r="A30" t="s">
        <v>49</v>
      </c>
      <c r="B30" s="1">
        <v>1000</v>
      </c>
      <c r="C30" s="1">
        <v>1000</v>
      </c>
      <c r="D30" s="1">
        <v>1000</v>
      </c>
      <c r="E30" s="1">
        <v>516</v>
      </c>
      <c r="F30" s="1">
        <v>516</v>
      </c>
      <c r="G30" s="1">
        <v>516</v>
      </c>
      <c r="H30" s="20"/>
    </row>
    <row r="31" spans="1:8" ht="12.75">
      <c r="A31" t="s">
        <v>88</v>
      </c>
      <c r="B31" s="1">
        <v>1500</v>
      </c>
      <c r="C31" s="1">
        <v>1600</v>
      </c>
      <c r="D31" s="1">
        <v>1950</v>
      </c>
      <c r="E31" s="1">
        <v>1920</v>
      </c>
      <c r="F31" s="1">
        <v>1920</v>
      </c>
      <c r="G31" s="1">
        <v>1920</v>
      </c>
      <c r="H31" s="20"/>
    </row>
    <row r="32" spans="1:8" ht="12.75">
      <c r="A32" t="s">
        <v>78</v>
      </c>
      <c r="B32" s="1">
        <v>25000</v>
      </c>
      <c r="C32" s="1">
        <v>75000</v>
      </c>
      <c r="D32" s="1">
        <v>100000</v>
      </c>
      <c r="E32" s="1">
        <v>15000</v>
      </c>
      <c r="F32" s="1">
        <v>10000</v>
      </c>
      <c r="G32" s="1">
        <v>10000</v>
      </c>
      <c r="H32" s="20"/>
    </row>
    <row r="33" spans="1:8" ht="12.75">
      <c r="A33" s="40" t="s">
        <v>185</v>
      </c>
      <c r="B33" s="1"/>
      <c r="C33" s="1">
        <v>48000</v>
      </c>
      <c r="D33" s="1"/>
      <c r="E33" s="1"/>
      <c r="F33" s="1"/>
      <c r="G33" s="1"/>
      <c r="H33" s="20"/>
    </row>
    <row r="34" spans="1:8" ht="12.75">
      <c r="A34" t="s">
        <v>50</v>
      </c>
      <c r="B34" s="1">
        <v>2500</v>
      </c>
      <c r="C34" s="1">
        <v>2300</v>
      </c>
      <c r="D34" s="1">
        <v>2300</v>
      </c>
      <c r="E34" s="1">
        <v>2500</v>
      </c>
      <c r="F34" s="1">
        <v>2550</v>
      </c>
      <c r="G34" s="1">
        <v>2380</v>
      </c>
      <c r="H34" s="20"/>
    </row>
    <row r="35" spans="1:8" ht="12.75">
      <c r="A35" t="s">
        <v>89</v>
      </c>
      <c r="B35" s="1">
        <v>3500</v>
      </c>
      <c r="C35" s="1">
        <v>3500</v>
      </c>
      <c r="D35" s="1"/>
      <c r="E35" s="1">
        <v>1000</v>
      </c>
      <c r="F35" s="1">
        <v>500</v>
      </c>
      <c r="G35" s="1">
        <v>1080</v>
      </c>
      <c r="H35" s="20"/>
    </row>
    <row r="36" spans="1:8" ht="13.5" thickBot="1">
      <c r="A36" t="s">
        <v>180</v>
      </c>
      <c r="B36" s="3">
        <v>6500</v>
      </c>
      <c r="C36" s="3">
        <v>3000</v>
      </c>
      <c r="D36" s="3"/>
      <c r="E36" s="3">
        <v>0</v>
      </c>
      <c r="F36" s="3">
        <v>0</v>
      </c>
      <c r="G36" s="3"/>
      <c r="H36" s="20"/>
    </row>
    <row r="37" spans="2:8" ht="12.75">
      <c r="B37" s="44">
        <f>SUM(B13:B36)</f>
        <v>132740</v>
      </c>
      <c r="C37" s="1">
        <f>SUM(C13:C36)</f>
        <v>212812</v>
      </c>
      <c r="D37" s="1">
        <f>SUM(D16:D36)</f>
        <v>146670</v>
      </c>
      <c r="E37" s="1">
        <f>SUM(E16:E36)</f>
        <v>52492</v>
      </c>
      <c r="F37" s="1">
        <f>SUM(F16:F36)</f>
        <v>47500</v>
      </c>
      <c r="G37" s="1">
        <f>SUM(G16:G36)</f>
        <v>52532</v>
      </c>
      <c r="H37" s="2"/>
    </row>
    <row r="38" spans="3:8" ht="12.75">
      <c r="C38" s="1"/>
      <c r="D38" s="1"/>
      <c r="E38" s="1"/>
      <c r="F38" s="1"/>
      <c r="G38" s="1"/>
      <c r="H38" s="2"/>
    </row>
    <row r="39" spans="2:8" ht="12.75">
      <c r="B39" s="37"/>
      <c r="C39" s="37"/>
      <c r="D39" s="37"/>
      <c r="E39" s="37"/>
      <c r="F39" s="37"/>
      <c r="G39" s="37"/>
      <c r="H39" s="2"/>
    </row>
    <row r="40" spans="1:8" ht="13.5">
      <c r="A40" s="14" t="s">
        <v>150</v>
      </c>
      <c r="B40" s="35">
        <f aca="true" t="shared" si="0" ref="B40:G40">B37+B10</f>
        <v>300038</v>
      </c>
      <c r="C40" s="35">
        <f t="shared" si="0"/>
        <v>371299</v>
      </c>
      <c r="D40" s="35">
        <f t="shared" si="0"/>
        <v>290847</v>
      </c>
      <c r="E40" s="35">
        <f t="shared" si="0"/>
        <v>190839</v>
      </c>
      <c r="F40" s="35">
        <f t="shared" si="0"/>
        <v>166531</v>
      </c>
      <c r="G40" s="35">
        <f t="shared" si="0"/>
        <v>164012</v>
      </c>
      <c r="H40" s="2"/>
    </row>
  </sheetData>
  <printOptions/>
  <pageMargins left="0.35433070866141736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3"/>
  <sheetViews>
    <sheetView workbookViewId="0" topLeftCell="A40">
      <selection activeCell="B58" sqref="B58"/>
    </sheetView>
  </sheetViews>
  <sheetFormatPr defaultColWidth="9.140625" defaultRowHeight="12.75"/>
  <cols>
    <col min="1" max="1" width="34.00390625" style="0" customWidth="1"/>
    <col min="2" max="2" width="13.00390625" style="0" customWidth="1"/>
    <col min="3" max="3" width="12.421875" style="0" customWidth="1"/>
    <col min="4" max="4" width="11.421875" style="0" customWidth="1"/>
    <col min="5" max="5" width="12.421875" style="0" customWidth="1"/>
    <col min="6" max="6" width="11.140625" style="0" customWidth="1"/>
    <col min="7" max="7" width="12.140625" style="0" customWidth="1"/>
    <col min="8" max="8" width="12.140625" style="0" bestFit="1" customWidth="1"/>
  </cols>
  <sheetData>
    <row r="1" spans="1:6" ht="13.5">
      <c r="A1" s="9" t="s">
        <v>28</v>
      </c>
      <c r="B1" s="9"/>
      <c r="C1" s="9"/>
      <c r="D1" s="9"/>
      <c r="E1" s="9"/>
      <c r="F1" s="9"/>
    </row>
    <row r="2" spans="1:6" ht="13.5">
      <c r="A2" s="9" t="s">
        <v>187</v>
      </c>
      <c r="B2" s="9"/>
      <c r="C2" s="9"/>
      <c r="D2" s="9"/>
      <c r="E2" s="9"/>
      <c r="F2" s="9"/>
    </row>
    <row r="3" spans="1:6" ht="13.5">
      <c r="A3" s="9" t="s">
        <v>3</v>
      </c>
      <c r="B3" s="9"/>
      <c r="C3" s="9"/>
      <c r="D3" s="9"/>
      <c r="E3" s="9"/>
      <c r="F3" s="9"/>
    </row>
    <row r="4" spans="2:8" ht="12.75">
      <c r="B4" s="8">
        <v>2014</v>
      </c>
      <c r="C4" s="8">
        <v>2013</v>
      </c>
      <c r="D4" s="8">
        <v>2012</v>
      </c>
      <c r="E4" s="8">
        <v>2011</v>
      </c>
      <c r="F4" s="8">
        <v>2010</v>
      </c>
      <c r="G4" s="8">
        <v>2009</v>
      </c>
      <c r="H4" s="8"/>
    </row>
    <row r="5" spans="1:6" ht="12.75">
      <c r="A5" s="7" t="s">
        <v>7</v>
      </c>
      <c r="B5" s="7"/>
      <c r="C5" s="7"/>
      <c r="D5" s="7"/>
      <c r="E5" s="7"/>
      <c r="F5" s="7"/>
    </row>
    <row r="6" spans="1:6" ht="12.75">
      <c r="A6" s="11" t="s">
        <v>90</v>
      </c>
      <c r="B6" s="11"/>
      <c r="C6" s="11"/>
      <c r="D6" s="11"/>
      <c r="E6" s="11"/>
      <c r="F6" s="11"/>
    </row>
    <row r="7" spans="1:8" ht="12.75">
      <c r="A7" t="s">
        <v>13</v>
      </c>
      <c r="B7" s="1">
        <v>161371</v>
      </c>
      <c r="C7" s="1">
        <v>159171</v>
      </c>
      <c r="D7" s="1">
        <v>156050</v>
      </c>
      <c r="E7" s="1">
        <v>152990</v>
      </c>
      <c r="F7" s="1">
        <v>148950</v>
      </c>
      <c r="G7" s="1">
        <v>146030</v>
      </c>
      <c r="H7" s="19"/>
    </row>
    <row r="8" spans="1:8" ht="12.75">
      <c r="A8" t="s">
        <v>45</v>
      </c>
      <c r="B8" s="1">
        <v>15888</v>
      </c>
      <c r="C8" s="1">
        <v>15917</v>
      </c>
      <c r="D8" s="1">
        <v>15605</v>
      </c>
      <c r="E8" s="1">
        <v>20054</v>
      </c>
      <c r="F8" s="1">
        <v>19661</v>
      </c>
      <c r="G8" s="1">
        <v>19657</v>
      </c>
      <c r="H8" s="19"/>
    </row>
    <row r="9" spans="1:8" ht="12.75">
      <c r="A9" t="s">
        <v>31</v>
      </c>
      <c r="B9" s="1">
        <v>3178</v>
      </c>
      <c r="C9" s="1">
        <v>3183</v>
      </c>
      <c r="D9" s="1">
        <v>3121</v>
      </c>
      <c r="E9" s="1">
        <v>3039</v>
      </c>
      <c r="F9" s="1">
        <v>2979</v>
      </c>
      <c r="G9" s="1">
        <v>2921</v>
      </c>
      <c r="H9" s="19"/>
    </row>
    <row r="10" spans="1:8" ht="12.75">
      <c r="A10" t="s">
        <v>32</v>
      </c>
      <c r="B10" s="1">
        <v>3178</v>
      </c>
      <c r="C10" s="1">
        <v>3183</v>
      </c>
      <c r="D10" s="1">
        <v>3121</v>
      </c>
      <c r="E10" s="1">
        <v>5631</v>
      </c>
      <c r="F10" s="1">
        <v>5521</v>
      </c>
      <c r="G10" s="1">
        <v>5460</v>
      </c>
      <c r="H10" s="19"/>
    </row>
    <row r="11" spans="1:8" ht="12.75">
      <c r="A11" t="s">
        <v>194</v>
      </c>
      <c r="B11" s="27">
        <v>50</v>
      </c>
      <c r="C11" s="1">
        <v>50</v>
      </c>
      <c r="D11" s="1">
        <v>50</v>
      </c>
      <c r="E11" s="1">
        <v>0</v>
      </c>
      <c r="F11" s="1">
        <v>100</v>
      </c>
      <c r="G11" s="1">
        <v>100</v>
      </c>
      <c r="H11" s="19"/>
    </row>
    <row r="12" spans="1:8" ht="12.75">
      <c r="A12" t="s">
        <v>91</v>
      </c>
      <c r="B12" s="27">
        <v>440</v>
      </c>
      <c r="C12" s="1">
        <v>440</v>
      </c>
      <c r="D12" s="1">
        <v>440</v>
      </c>
      <c r="E12" s="1">
        <v>467</v>
      </c>
      <c r="F12" s="1">
        <v>467</v>
      </c>
      <c r="G12" s="1">
        <v>458</v>
      </c>
      <c r="H12" s="19"/>
    </row>
    <row r="13" spans="1:8" ht="12.75">
      <c r="A13" t="s">
        <v>152</v>
      </c>
      <c r="B13" s="27">
        <v>4000</v>
      </c>
      <c r="C13" s="1">
        <v>5000</v>
      </c>
      <c r="D13" s="1">
        <v>5000</v>
      </c>
      <c r="E13" s="1">
        <v>12000</v>
      </c>
      <c r="F13" s="1">
        <v>18000</v>
      </c>
      <c r="G13" s="1">
        <v>3500</v>
      </c>
      <c r="H13" s="19"/>
    </row>
    <row r="14" spans="1:7" ht="12.75">
      <c r="A14" t="s">
        <v>92</v>
      </c>
      <c r="B14" s="27">
        <v>1000</v>
      </c>
      <c r="C14" s="1">
        <v>1000</v>
      </c>
      <c r="D14" s="1">
        <v>3500</v>
      </c>
      <c r="E14" s="1">
        <v>1270</v>
      </c>
      <c r="F14" s="1">
        <v>1270</v>
      </c>
      <c r="G14" s="1">
        <v>1270</v>
      </c>
    </row>
    <row r="15" spans="1:8" ht="12.75">
      <c r="A15" t="s">
        <v>51</v>
      </c>
      <c r="B15" s="27">
        <v>5500</v>
      </c>
      <c r="C15" s="1">
        <v>5600</v>
      </c>
      <c r="D15" s="1">
        <v>5500</v>
      </c>
      <c r="E15" s="1">
        <v>6000</v>
      </c>
      <c r="F15" s="1">
        <v>7594</v>
      </c>
      <c r="G15" s="1">
        <v>9550</v>
      </c>
      <c r="H15" s="19"/>
    </row>
    <row r="16" spans="1:8" ht="12.75">
      <c r="A16" t="s">
        <v>52</v>
      </c>
      <c r="B16" s="27">
        <v>5800</v>
      </c>
      <c r="C16" s="1">
        <v>5800</v>
      </c>
      <c r="D16" s="1">
        <v>5600</v>
      </c>
      <c r="E16" s="1">
        <v>5500</v>
      </c>
      <c r="F16" s="1">
        <v>5084</v>
      </c>
      <c r="G16" s="1">
        <v>4984</v>
      </c>
      <c r="H16" s="19"/>
    </row>
    <row r="17" spans="1:7" ht="12.75">
      <c r="A17" t="s">
        <v>93</v>
      </c>
      <c r="B17" s="27">
        <v>15000</v>
      </c>
      <c r="C17" s="1">
        <v>15000</v>
      </c>
      <c r="D17" s="1">
        <v>10000</v>
      </c>
      <c r="E17" s="1">
        <v>10000</v>
      </c>
      <c r="F17" s="1">
        <v>10000</v>
      </c>
      <c r="G17" s="1">
        <v>12174</v>
      </c>
    </row>
    <row r="18" spans="1:8" ht="12.75">
      <c r="A18" t="s">
        <v>94</v>
      </c>
      <c r="B18" s="27">
        <v>20000</v>
      </c>
      <c r="C18" s="1">
        <v>20000</v>
      </c>
      <c r="D18" s="1">
        <v>15000</v>
      </c>
      <c r="E18" s="1">
        <v>15000</v>
      </c>
      <c r="F18" s="1">
        <v>15000</v>
      </c>
      <c r="G18" s="1">
        <v>25000</v>
      </c>
      <c r="H18" s="19"/>
    </row>
    <row r="19" spans="1:8" ht="12.75">
      <c r="A19" t="s">
        <v>89</v>
      </c>
      <c r="B19" s="27">
        <v>1500</v>
      </c>
      <c r="C19" s="1">
        <v>3500</v>
      </c>
      <c r="D19" s="1">
        <v>1000</v>
      </c>
      <c r="E19" s="1">
        <v>1500</v>
      </c>
      <c r="F19" s="1">
        <v>3000</v>
      </c>
      <c r="G19" s="1">
        <v>2022</v>
      </c>
      <c r="H19" s="19"/>
    </row>
    <row r="20" spans="1:8" ht="12.75">
      <c r="A20" t="s">
        <v>95</v>
      </c>
      <c r="B20" s="27">
        <v>48000</v>
      </c>
      <c r="C20" s="1">
        <v>48000</v>
      </c>
      <c r="D20" s="1">
        <v>48000</v>
      </c>
      <c r="E20" s="1">
        <v>38000</v>
      </c>
      <c r="F20" s="1">
        <v>33206</v>
      </c>
      <c r="G20" s="1">
        <v>41756</v>
      </c>
      <c r="H20" s="19"/>
    </row>
    <row r="21" spans="1:8" ht="12.75">
      <c r="A21" t="s">
        <v>53</v>
      </c>
      <c r="B21" s="27">
        <v>24500</v>
      </c>
      <c r="C21" s="1">
        <v>24500</v>
      </c>
      <c r="D21" s="1">
        <v>28000</v>
      </c>
      <c r="E21" s="1">
        <v>25000</v>
      </c>
      <c r="F21" s="1">
        <v>25000</v>
      </c>
      <c r="G21" s="1">
        <v>21097</v>
      </c>
      <c r="H21" s="19"/>
    </row>
    <row r="22" spans="1:8" ht="12.75">
      <c r="A22" t="s">
        <v>96</v>
      </c>
      <c r="B22" s="27">
        <v>500</v>
      </c>
      <c r="C22" s="1">
        <v>500</v>
      </c>
      <c r="D22" s="1">
        <v>1000</v>
      </c>
      <c r="E22" s="1">
        <v>3000</v>
      </c>
      <c r="F22" s="1">
        <v>3000</v>
      </c>
      <c r="G22" s="1">
        <v>3267</v>
      </c>
      <c r="H22" s="19"/>
    </row>
    <row r="23" spans="1:8" ht="12.75">
      <c r="A23" t="s">
        <v>97</v>
      </c>
      <c r="B23" s="27">
        <v>1500</v>
      </c>
      <c r="C23" s="1">
        <v>1500</v>
      </c>
      <c r="D23" s="1">
        <v>2500</v>
      </c>
      <c r="E23" s="1">
        <v>2000</v>
      </c>
      <c r="F23" s="1">
        <v>2000</v>
      </c>
      <c r="G23" s="1">
        <v>1932</v>
      </c>
      <c r="H23" s="19"/>
    </row>
    <row r="24" spans="1:8" ht="12.75">
      <c r="A24" t="s">
        <v>98</v>
      </c>
      <c r="B24" s="27">
        <v>1200</v>
      </c>
      <c r="C24" s="1">
        <v>1200</v>
      </c>
      <c r="D24" s="1">
        <v>1200</v>
      </c>
      <c r="E24" s="1">
        <v>1273</v>
      </c>
      <c r="F24" s="1">
        <v>1248</v>
      </c>
      <c r="G24" s="1">
        <v>1224</v>
      </c>
      <c r="H24" s="19"/>
    </row>
    <row r="25" spans="1:8" ht="12.75">
      <c r="A25" t="s">
        <v>181</v>
      </c>
      <c r="B25" s="27">
        <v>500</v>
      </c>
      <c r="C25" s="1">
        <v>500</v>
      </c>
      <c r="D25" s="1">
        <v>350</v>
      </c>
      <c r="E25" s="1">
        <v>0</v>
      </c>
      <c r="F25" s="1">
        <v>245</v>
      </c>
      <c r="G25" s="1"/>
      <c r="H25" s="19"/>
    </row>
    <row r="26" spans="1:8" ht="12.75">
      <c r="A26" t="s">
        <v>186</v>
      </c>
      <c r="B26" s="27">
        <v>9500</v>
      </c>
      <c r="C26" s="1">
        <v>5500</v>
      </c>
      <c r="D26" s="1"/>
      <c r="E26" s="1">
        <v>0</v>
      </c>
      <c r="F26" s="1"/>
      <c r="G26" s="1"/>
      <c r="H26" s="19"/>
    </row>
    <row r="27" spans="1:8" ht="12.75">
      <c r="A27" t="s">
        <v>99</v>
      </c>
      <c r="B27" s="27">
        <v>20000</v>
      </c>
      <c r="C27" s="30">
        <v>20000</v>
      </c>
      <c r="D27" s="30">
        <v>20000</v>
      </c>
      <c r="E27" s="30">
        <v>20000</v>
      </c>
      <c r="F27" s="1">
        <v>19205</v>
      </c>
      <c r="G27" s="1">
        <v>58030</v>
      </c>
      <c r="H27" s="19"/>
    </row>
    <row r="28" spans="1:8" ht="12.75">
      <c r="A28" t="s">
        <v>100</v>
      </c>
      <c r="B28" s="27">
        <v>125000</v>
      </c>
      <c r="C28" s="30">
        <v>200000</v>
      </c>
      <c r="D28" s="30"/>
      <c r="E28" s="30">
        <v>300000</v>
      </c>
      <c r="F28" s="1">
        <v>63907</v>
      </c>
      <c r="G28" s="1">
        <v>127814</v>
      </c>
      <c r="H28" s="19"/>
    </row>
    <row r="29" spans="1:8" ht="12.75">
      <c r="A29" t="s">
        <v>101</v>
      </c>
      <c r="B29" s="27">
        <v>50000</v>
      </c>
      <c r="C29" s="1">
        <v>100000</v>
      </c>
      <c r="D29" s="1">
        <v>85000</v>
      </c>
      <c r="E29" s="1">
        <v>0</v>
      </c>
      <c r="F29" s="1">
        <v>150000</v>
      </c>
      <c r="G29" s="1">
        <v>234236</v>
      </c>
      <c r="H29" s="19"/>
    </row>
    <row r="30" spans="1:8" ht="12.75">
      <c r="A30" t="s">
        <v>153</v>
      </c>
      <c r="B30" s="27">
        <v>16057</v>
      </c>
      <c r="C30" s="1">
        <v>16057</v>
      </c>
      <c r="D30" s="1">
        <v>16057</v>
      </c>
      <c r="E30" s="1">
        <f aca="true" t="shared" si="0" ref="D30:E35">F30</f>
        <v>16057</v>
      </c>
      <c r="F30" s="1">
        <f aca="true" t="shared" si="1" ref="F30:F35">G30</f>
        <v>16057</v>
      </c>
      <c r="G30" s="1">
        <v>16057</v>
      </c>
      <c r="H30" s="19"/>
    </row>
    <row r="31" spans="1:8" ht="12.75">
      <c r="A31" t="s">
        <v>154</v>
      </c>
      <c r="B31" s="27">
        <v>21694</v>
      </c>
      <c r="C31" s="1">
        <v>21694</v>
      </c>
      <c r="D31" s="1">
        <f t="shared" si="0"/>
        <v>21694</v>
      </c>
      <c r="E31" s="1">
        <f t="shared" si="0"/>
        <v>21694</v>
      </c>
      <c r="F31" s="1">
        <f t="shared" si="1"/>
        <v>21694</v>
      </c>
      <c r="G31" s="1">
        <v>21694</v>
      </c>
      <c r="H31" s="19"/>
    </row>
    <row r="32" spans="1:8" ht="12.75">
      <c r="A32" t="s">
        <v>155</v>
      </c>
      <c r="B32" s="27">
        <v>13988</v>
      </c>
      <c r="C32" s="1">
        <v>13988</v>
      </c>
      <c r="D32" s="1">
        <f t="shared" si="0"/>
        <v>13988</v>
      </c>
      <c r="E32" s="1">
        <f t="shared" si="0"/>
        <v>13988</v>
      </c>
      <c r="F32" s="1">
        <f t="shared" si="1"/>
        <v>13988</v>
      </c>
      <c r="G32" s="1">
        <v>13988</v>
      </c>
      <c r="H32" s="19"/>
    </row>
    <row r="33" spans="1:8" ht="12.75">
      <c r="A33" t="s">
        <v>156</v>
      </c>
      <c r="B33" s="27">
        <v>15338</v>
      </c>
      <c r="C33" s="1">
        <v>15338</v>
      </c>
      <c r="D33" s="1">
        <f t="shared" si="0"/>
        <v>15338</v>
      </c>
      <c r="E33" s="1">
        <f t="shared" si="0"/>
        <v>15338</v>
      </c>
      <c r="F33" s="1">
        <f t="shared" si="1"/>
        <v>15338</v>
      </c>
      <c r="G33" s="1">
        <v>15338</v>
      </c>
      <c r="H33" s="19"/>
    </row>
    <row r="34" spans="1:8" ht="12.75">
      <c r="A34" t="s">
        <v>157</v>
      </c>
      <c r="B34" s="27">
        <v>12584</v>
      </c>
      <c r="C34" s="1">
        <v>12584</v>
      </c>
      <c r="D34" s="1">
        <f t="shared" si="0"/>
        <v>12584</v>
      </c>
      <c r="E34" s="1">
        <f t="shared" si="0"/>
        <v>12584</v>
      </c>
      <c r="F34" s="1">
        <f t="shared" si="1"/>
        <v>12584</v>
      </c>
      <c r="G34" s="1">
        <v>12584</v>
      </c>
      <c r="H34" s="19"/>
    </row>
    <row r="35" spans="1:8" ht="12.75">
      <c r="A35" t="s">
        <v>158</v>
      </c>
      <c r="B35" s="27">
        <v>20308</v>
      </c>
      <c r="C35" s="1">
        <v>20308</v>
      </c>
      <c r="D35" s="1">
        <f t="shared" si="0"/>
        <v>20308</v>
      </c>
      <c r="E35" s="1">
        <f t="shared" si="0"/>
        <v>20308</v>
      </c>
      <c r="F35" s="1">
        <f t="shared" si="1"/>
        <v>20308</v>
      </c>
      <c r="G35" s="1">
        <v>20308</v>
      </c>
      <c r="H35" s="19"/>
    </row>
    <row r="36" spans="1:8" ht="12.75">
      <c r="A36" t="s">
        <v>102</v>
      </c>
      <c r="B36" s="27">
        <v>30000</v>
      </c>
      <c r="C36" s="1">
        <v>20000</v>
      </c>
      <c r="D36" s="1">
        <v>20000</v>
      </c>
      <c r="E36" s="1">
        <v>20000</v>
      </c>
      <c r="F36" s="1">
        <v>15000</v>
      </c>
      <c r="G36" s="1">
        <v>13152</v>
      </c>
      <c r="H36" s="19"/>
    </row>
    <row r="37" spans="1:8" ht="12.75">
      <c r="A37" t="s">
        <v>106</v>
      </c>
      <c r="B37" s="27">
        <v>2500</v>
      </c>
      <c r="C37" s="1">
        <v>2500</v>
      </c>
      <c r="D37" s="1">
        <v>3000</v>
      </c>
      <c r="E37" s="1">
        <v>3000</v>
      </c>
      <c r="F37" s="1">
        <v>3000</v>
      </c>
      <c r="G37" s="1">
        <v>2910</v>
      </c>
      <c r="H37" s="19"/>
    </row>
    <row r="38" spans="1:8" ht="12.75">
      <c r="A38" t="s">
        <v>103</v>
      </c>
      <c r="B38" s="27">
        <v>175</v>
      </c>
      <c r="C38" s="1">
        <v>175</v>
      </c>
      <c r="D38" s="1">
        <v>175</v>
      </c>
      <c r="E38" s="1">
        <v>207</v>
      </c>
      <c r="F38" s="1">
        <v>207</v>
      </c>
      <c r="G38" s="1">
        <v>203</v>
      </c>
      <c r="H38" s="19"/>
    </row>
    <row r="39" spans="1:8" ht="12.75">
      <c r="A39" t="s">
        <v>104</v>
      </c>
      <c r="B39" s="27">
        <v>175</v>
      </c>
      <c r="C39" s="1">
        <v>175</v>
      </c>
      <c r="D39" s="1">
        <v>170</v>
      </c>
      <c r="E39" s="1">
        <v>227</v>
      </c>
      <c r="F39" s="1">
        <v>227</v>
      </c>
      <c r="G39" s="1">
        <v>223</v>
      </c>
      <c r="H39" s="19"/>
    </row>
    <row r="40" spans="1:8" ht="13.5" thickBot="1">
      <c r="A40" t="s">
        <v>105</v>
      </c>
      <c r="B40" s="45">
        <v>500</v>
      </c>
      <c r="C40" s="3">
        <v>500</v>
      </c>
      <c r="D40" s="3">
        <v>500</v>
      </c>
      <c r="E40" s="3">
        <v>800</v>
      </c>
      <c r="F40" s="3">
        <v>838</v>
      </c>
      <c r="G40" s="3">
        <v>821</v>
      </c>
      <c r="H40" s="19"/>
    </row>
    <row r="41" spans="2:7" ht="12.75">
      <c r="B41" s="44">
        <f aca="true" t="shared" si="2" ref="B41:G41">SUM(B7:B40)</f>
        <v>650924</v>
      </c>
      <c r="C41" s="44">
        <f t="shared" si="2"/>
        <v>762863</v>
      </c>
      <c r="D41" s="44">
        <f t="shared" si="2"/>
        <v>533851</v>
      </c>
      <c r="E41" s="44">
        <f t="shared" si="2"/>
        <v>746927</v>
      </c>
      <c r="F41" s="44">
        <f t="shared" si="2"/>
        <v>654678</v>
      </c>
      <c r="G41" s="44">
        <f t="shared" si="2"/>
        <v>839760</v>
      </c>
    </row>
    <row r="42" spans="3:7" ht="12.75">
      <c r="C42" s="1"/>
      <c r="D42" s="1"/>
      <c r="E42" s="1"/>
      <c r="F42" s="1"/>
      <c r="G42" s="27" t="s">
        <v>1</v>
      </c>
    </row>
    <row r="43" spans="1:7" ht="12.75">
      <c r="A43" s="11" t="s">
        <v>110</v>
      </c>
      <c r="B43" s="11"/>
      <c r="C43" s="23"/>
      <c r="D43" s="23"/>
      <c r="E43" s="23"/>
      <c r="F43" s="23"/>
      <c r="G43" s="1"/>
    </row>
    <row r="44" spans="1:7" ht="12.75">
      <c r="A44" t="s">
        <v>107</v>
      </c>
      <c r="B44" s="1">
        <v>2000</v>
      </c>
      <c r="C44" s="1">
        <v>2000</v>
      </c>
      <c r="D44" s="1">
        <v>5000</v>
      </c>
      <c r="E44" s="1">
        <v>10000</v>
      </c>
      <c r="F44" s="1">
        <v>14375</v>
      </c>
      <c r="G44" s="1">
        <v>14093</v>
      </c>
    </row>
    <row r="45" spans="1:8" ht="12.75">
      <c r="A45" t="s">
        <v>54</v>
      </c>
      <c r="B45" s="1">
        <v>159356</v>
      </c>
      <c r="C45" s="1">
        <v>149953</v>
      </c>
      <c r="D45" s="1">
        <v>157900</v>
      </c>
      <c r="E45" s="1">
        <v>152752</v>
      </c>
      <c r="F45" s="1">
        <v>138930</v>
      </c>
      <c r="G45" s="1">
        <v>138930</v>
      </c>
      <c r="H45" s="19"/>
    </row>
    <row r="46" spans="1:8" ht="12.75">
      <c r="A46" t="s">
        <v>108</v>
      </c>
      <c r="B46" s="1">
        <v>20000</v>
      </c>
      <c r="C46" s="1">
        <v>20000</v>
      </c>
      <c r="D46" s="1">
        <v>15000</v>
      </c>
      <c r="E46" s="1">
        <v>15000</v>
      </c>
      <c r="F46" s="1">
        <v>12000</v>
      </c>
      <c r="G46" s="1">
        <v>12000</v>
      </c>
      <c r="H46" s="19"/>
    </row>
    <row r="47" spans="1:8" ht="12.75">
      <c r="A47" t="s">
        <v>64</v>
      </c>
      <c r="B47" s="1">
        <v>35000</v>
      </c>
      <c r="C47" s="1">
        <v>30000</v>
      </c>
      <c r="D47" s="1">
        <v>35000</v>
      </c>
      <c r="E47" s="1">
        <v>31068</v>
      </c>
      <c r="F47" s="1">
        <v>31068</v>
      </c>
      <c r="G47" s="1">
        <v>36068</v>
      </c>
      <c r="H47" s="19"/>
    </row>
    <row r="48" spans="1:8" ht="12.75">
      <c r="A48" t="s">
        <v>55</v>
      </c>
      <c r="B48" s="1">
        <v>30000</v>
      </c>
      <c r="C48" s="1">
        <v>30000</v>
      </c>
      <c r="D48" s="1">
        <v>30000</v>
      </c>
      <c r="E48" s="1">
        <v>35000</v>
      </c>
      <c r="F48" s="1">
        <v>35000</v>
      </c>
      <c r="G48" s="1">
        <v>31530</v>
      </c>
      <c r="H48" s="19"/>
    </row>
    <row r="49" spans="1:8" ht="13.5" thickBot="1">
      <c r="A49" t="s">
        <v>109</v>
      </c>
      <c r="B49" s="3">
        <v>2200</v>
      </c>
      <c r="C49" s="3">
        <v>2200</v>
      </c>
      <c r="D49" s="3">
        <v>2200</v>
      </c>
      <c r="E49" s="3">
        <v>2288</v>
      </c>
      <c r="F49" s="3">
        <v>2244</v>
      </c>
      <c r="G49" s="3">
        <v>2167</v>
      </c>
      <c r="H49" s="19"/>
    </row>
    <row r="50" spans="2:7" ht="12.75">
      <c r="B50" s="1">
        <f aca="true" t="shared" si="3" ref="B50:G50">SUM(B44:B49)</f>
        <v>248556</v>
      </c>
      <c r="C50" s="1">
        <f t="shared" si="3"/>
        <v>234153</v>
      </c>
      <c r="D50" s="1">
        <f t="shared" si="3"/>
        <v>245100</v>
      </c>
      <c r="E50" s="1">
        <f t="shared" si="3"/>
        <v>246108</v>
      </c>
      <c r="F50" s="1">
        <f t="shared" si="3"/>
        <v>233617</v>
      </c>
      <c r="G50" s="1">
        <f t="shared" si="3"/>
        <v>234788</v>
      </c>
    </row>
    <row r="51" spans="3:8" ht="12.75">
      <c r="C51" s="1"/>
      <c r="D51" s="1"/>
      <c r="E51" s="1"/>
      <c r="G51" s="1"/>
      <c r="H51" t="s">
        <v>1</v>
      </c>
    </row>
    <row r="52" spans="1:8" ht="12.75">
      <c r="A52" s="11" t="s">
        <v>159</v>
      </c>
      <c r="B52" s="11"/>
      <c r="C52" s="23"/>
      <c r="D52" s="23"/>
      <c r="E52" s="23"/>
      <c r="F52" s="11"/>
      <c r="G52" s="1"/>
      <c r="H52" t="s">
        <v>1</v>
      </c>
    </row>
    <row r="53" spans="1:8" ht="12.75">
      <c r="A53" t="s">
        <v>15</v>
      </c>
      <c r="B53" s="1">
        <v>43500</v>
      </c>
      <c r="C53" s="1">
        <v>43000</v>
      </c>
      <c r="D53" s="1">
        <v>43000</v>
      </c>
      <c r="E53" s="1">
        <v>43055</v>
      </c>
      <c r="F53" s="1">
        <v>43055</v>
      </c>
      <c r="G53" s="1">
        <v>42211</v>
      </c>
      <c r="H53" s="19"/>
    </row>
    <row r="54" spans="3:8" ht="12.75">
      <c r="C54" s="1"/>
      <c r="D54" s="1"/>
      <c r="E54" s="1"/>
      <c r="G54" s="1"/>
      <c r="H54" t="s">
        <v>1</v>
      </c>
    </row>
    <row r="55" spans="1:8" ht="12.75">
      <c r="A55" s="11" t="s">
        <v>8</v>
      </c>
      <c r="B55" s="11"/>
      <c r="C55" s="23"/>
      <c r="D55" s="23"/>
      <c r="E55" s="23"/>
      <c r="F55" s="11"/>
      <c r="G55" s="1"/>
      <c r="H55" t="s">
        <v>1</v>
      </c>
    </row>
    <row r="56" spans="1:8" ht="12.75">
      <c r="A56" t="s">
        <v>111</v>
      </c>
      <c r="B56" s="1">
        <v>2000</v>
      </c>
      <c r="C56" s="1">
        <v>2500</v>
      </c>
      <c r="D56" s="1">
        <v>3000</v>
      </c>
      <c r="E56" s="1">
        <v>3000</v>
      </c>
      <c r="F56" s="1">
        <v>4000</v>
      </c>
      <c r="G56" s="1">
        <v>5000</v>
      </c>
      <c r="H56" s="19"/>
    </row>
    <row r="57" spans="3:8" ht="12.75">
      <c r="C57" s="1"/>
      <c r="D57" s="1"/>
      <c r="E57" s="1"/>
      <c r="G57" s="1"/>
      <c r="H57" t="s">
        <v>1</v>
      </c>
    </row>
    <row r="58" spans="1:8" ht="13.5">
      <c r="A58" s="14" t="s">
        <v>112</v>
      </c>
      <c r="B58" s="15">
        <f aca="true" t="shared" si="4" ref="B58:G58">B56+B53+B50+B41</f>
        <v>944980</v>
      </c>
      <c r="C58" s="15">
        <f t="shared" si="4"/>
        <v>1042516</v>
      </c>
      <c r="D58" s="15">
        <f t="shared" si="4"/>
        <v>824951</v>
      </c>
      <c r="E58" s="15">
        <f t="shared" si="4"/>
        <v>1039090</v>
      </c>
      <c r="F58" s="15">
        <f t="shared" si="4"/>
        <v>935350</v>
      </c>
      <c r="G58" s="15">
        <f t="shared" si="4"/>
        <v>1121759</v>
      </c>
      <c r="H58" t="s">
        <v>1</v>
      </c>
    </row>
    <row r="59" spans="3:5" ht="12.75">
      <c r="C59" s="1"/>
      <c r="D59" s="1"/>
      <c r="E59" s="1"/>
    </row>
    <row r="60" spans="3:5" ht="12.75">
      <c r="C60" s="1"/>
      <c r="D60" s="1"/>
      <c r="E60" s="1"/>
    </row>
    <row r="61" spans="3:5" ht="12.75">
      <c r="C61" s="1"/>
      <c r="D61" s="1"/>
      <c r="E61" s="1"/>
    </row>
    <row r="62" spans="3:5" ht="12.75">
      <c r="C62" s="1"/>
      <c r="D62" s="1"/>
      <c r="E62" s="1"/>
    </row>
    <row r="63" spans="3:5" ht="12.75">
      <c r="C63" s="1"/>
      <c r="D63" s="1"/>
      <c r="E63" s="1"/>
    </row>
    <row r="64" spans="3:5" ht="12.75">
      <c r="C64" s="1"/>
      <c r="D64" s="1"/>
      <c r="E64" s="1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  <row r="75" spans="3:5" ht="12.75">
      <c r="C75" s="1"/>
      <c r="D75" s="1"/>
      <c r="E75" s="1"/>
    </row>
    <row r="76" spans="3:5" ht="12.75">
      <c r="C76" s="1"/>
      <c r="D76" s="1"/>
      <c r="E76" s="1"/>
    </row>
    <row r="77" spans="3:5" ht="12.75">
      <c r="C77" s="1"/>
      <c r="D77" s="1"/>
      <c r="E77" s="1"/>
    </row>
    <row r="78" spans="3:5" ht="12.75">
      <c r="C78" s="1"/>
      <c r="D78" s="1"/>
      <c r="E78" s="1"/>
    </row>
    <row r="79" spans="3:5" ht="12.75">
      <c r="C79" s="1"/>
      <c r="D79" s="1"/>
      <c r="E79" s="1"/>
    </row>
    <row r="80" spans="3:5" ht="12.75">
      <c r="C80" s="1"/>
      <c r="D80" s="1"/>
      <c r="E80" s="1"/>
    </row>
    <row r="81" spans="3:5" ht="12.75">
      <c r="C81" s="1"/>
      <c r="D81" s="1"/>
      <c r="E81" s="1"/>
    </row>
    <row r="82" spans="3:5" ht="12.75">
      <c r="C82" s="1"/>
      <c r="D82" s="1"/>
      <c r="E82" s="1"/>
    </row>
    <row r="83" spans="3:5" ht="12.75">
      <c r="C83" s="1"/>
      <c r="D83" s="1"/>
      <c r="E83" s="1"/>
    </row>
    <row r="84" spans="3:5" ht="12.75">
      <c r="C84" s="1"/>
      <c r="D84" s="1"/>
      <c r="E84" s="1"/>
    </row>
    <row r="85" spans="3:5" ht="12.75">
      <c r="C85" s="1"/>
      <c r="D85" s="1"/>
      <c r="E85" s="1"/>
    </row>
    <row r="86" spans="3:5" ht="12.75">
      <c r="C86" s="1"/>
      <c r="D86" s="1"/>
      <c r="E86" s="1"/>
    </row>
    <row r="87" spans="3:5" ht="12.75">
      <c r="C87" s="1"/>
      <c r="D87" s="1"/>
      <c r="E87" s="1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  <row r="92" spans="3:5" ht="12.75">
      <c r="C92" s="1"/>
      <c r="D92" s="1"/>
      <c r="E92" s="1"/>
    </row>
    <row r="93" spans="3:5" ht="12.75">
      <c r="C93" s="1"/>
      <c r="D93" s="1"/>
      <c r="E93" s="1"/>
    </row>
    <row r="94" spans="3:5" ht="12.75">
      <c r="C94" s="1"/>
      <c r="D94" s="1"/>
      <c r="E94" s="1"/>
    </row>
    <row r="95" spans="3:5" ht="12.75">
      <c r="C95" s="1"/>
      <c r="D95" s="1"/>
      <c r="E95" s="1"/>
    </row>
    <row r="96" spans="3:5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</sheetData>
  <printOptions/>
  <pageMargins left="0.35433070866141736" right="0.35433070866141736" top="0" bottom="0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B13" sqref="B13"/>
    </sheetView>
  </sheetViews>
  <sheetFormatPr defaultColWidth="9.140625" defaultRowHeight="12.75"/>
  <cols>
    <col min="1" max="1" width="28.28125" style="0" customWidth="1"/>
    <col min="2" max="3" width="11.421875" style="0" customWidth="1"/>
    <col min="4" max="4" width="11.00390625" style="0" customWidth="1"/>
    <col min="5" max="5" width="11.421875" style="0" customWidth="1"/>
    <col min="6" max="6" width="11.8515625" style="0" customWidth="1"/>
    <col min="7" max="7" width="13.421875" style="0" bestFit="1" customWidth="1"/>
    <col min="8" max="8" width="12.140625" style="0" customWidth="1"/>
  </cols>
  <sheetData>
    <row r="1" spans="1:6" ht="13.5">
      <c r="A1" s="9" t="s">
        <v>28</v>
      </c>
      <c r="B1" s="9"/>
      <c r="C1" s="9"/>
      <c r="D1" s="9"/>
      <c r="E1" s="9"/>
      <c r="F1" s="9"/>
    </row>
    <row r="2" spans="1:6" ht="13.5">
      <c r="A2" s="9" t="s">
        <v>187</v>
      </c>
      <c r="B2" s="9"/>
      <c r="C2" s="9"/>
      <c r="D2" s="9"/>
      <c r="E2" s="9"/>
      <c r="F2" s="9"/>
    </row>
    <row r="3" spans="1:6" ht="13.5">
      <c r="A3" s="9" t="s">
        <v>3</v>
      </c>
      <c r="B3" s="9"/>
      <c r="C3" s="9"/>
      <c r="D3" s="9"/>
      <c r="E3" s="9"/>
      <c r="F3" s="9"/>
    </row>
    <row r="4" ht="5.25" customHeight="1"/>
    <row r="5" spans="2:8" ht="12.75">
      <c r="B5" s="8">
        <v>2014</v>
      </c>
      <c r="C5" s="8">
        <v>2013</v>
      </c>
      <c r="D5" s="8">
        <v>2012</v>
      </c>
      <c r="E5" s="8">
        <v>2011</v>
      </c>
      <c r="F5" s="8">
        <v>2010</v>
      </c>
      <c r="G5" s="8">
        <v>2009</v>
      </c>
      <c r="H5" s="8"/>
    </row>
    <row r="6" spans="1:6" s="13" customFormat="1" ht="12.75">
      <c r="A6" s="7"/>
      <c r="B6" s="7"/>
      <c r="C6" s="7"/>
      <c r="D6" s="7"/>
      <c r="E6" s="7"/>
      <c r="F6" s="7"/>
    </row>
    <row r="7" spans="1:8" ht="12.75">
      <c r="A7" s="11" t="s">
        <v>160</v>
      </c>
      <c r="B7" s="11"/>
      <c r="C7" s="11"/>
      <c r="D7" s="11"/>
      <c r="E7" s="11"/>
      <c r="F7" s="23"/>
      <c r="G7" s="1"/>
      <c r="H7" s="13"/>
    </row>
    <row r="8" spans="1:10" ht="12.75">
      <c r="A8" t="s">
        <v>13</v>
      </c>
      <c r="B8" s="1">
        <v>29596</v>
      </c>
      <c r="C8" s="1">
        <v>29016</v>
      </c>
      <c r="D8" s="1">
        <v>25900</v>
      </c>
      <c r="E8" s="1">
        <v>25392</v>
      </c>
      <c r="F8" s="1">
        <v>22515</v>
      </c>
      <c r="G8" s="1">
        <v>22073</v>
      </c>
      <c r="H8" s="21"/>
      <c r="J8" t="s">
        <v>1</v>
      </c>
    </row>
    <row r="9" spans="1:10" ht="12.75">
      <c r="A9" t="s">
        <v>45</v>
      </c>
      <c r="B9" s="1">
        <v>2694</v>
      </c>
      <c r="C9" s="1">
        <v>2641</v>
      </c>
      <c r="D9" s="1">
        <v>2590</v>
      </c>
      <c r="E9" s="1">
        <v>2875</v>
      </c>
      <c r="F9" s="1">
        <v>2550</v>
      </c>
      <c r="G9" s="1">
        <v>2500</v>
      </c>
      <c r="H9" s="21"/>
      <c r="J9" t="s">
        <v>1</v>
      </c>
    </row>
    <row r="10" spans="1:10" ht="12.75">
      <c r="A10" t="s">
        <v>32</v>
      </c>
      <c r="B10" s="1">
        <v>539</v>
      </c>
      <c r="C10" s="1">
        <v>528</v>
      </c>
      <c r="D10" s="1">
        <v>518</v>
      </c>
      <c r="E10" s="1">
        <v>1080</v>
      </c>
      <c r="F10" s="1">
        <v>960</v>
      </c>
      <c r="G10" s="1">
        <v>940</v>
      </c>
      <c r="H10" s="21"/>
      <c r="J10" t="s">
        <v>1</v>
      </c>
    </row>
    <row r="11" spans="1:8" ht="12.75">
      <c r="A11" t="s">
        <v>56</v>
      </c>
      <c r="B11" s="1">
        <v>2000</v>
      </c>
      <c r="C11" s="1">
        <v>2000</v>
      </c>
      <c r="D11" s="1">
        <v>2000</v>
      </c>
      <c r="E11" s="1">
        <v>2500</v>
      </c>
      <c r="F11" s="1">
        <v>40000</v>
      </c>
      <c r="G11" s="1">
        <v>5573</v>
      </c>
      <c r="H11" s="21"/>
    </row>
    <row r="12" spans="1:8" ht="12.75">
      <c r="A12" t="s">
        <v>65</v>
      </c>
      <c r="B12" s="1">
        <v>10000</v>
      </c>
      <c r="C12" s="1">
        <v>20000</v>
      </c>
      <c r="D12" s="1">
        <v>21000</v>
      </c>
      <c r="E12" s="1">
        <v>0</v>
      </c>
      <c r="F12" s="1">
        <v>15000</v>
      </c>
      <c r="G12" s="1">
        <v>12866</v>
      </c>
      <c r="H12" s="21"/>
    </row>
    <row r="13" spans="1:8" ht="12.75">
      <c r="A13" t="s">
        <v>199</v>
      </c>
      <c r="B13" s="1">
        <v>26125</v>
      </c>
      <c r="C13" s="1"/>
      <c r="D13" s="1"/>
      <c r="E13" s="1"/>
      <c r="F13" s="1"/>
      <c r="G13" s="1"/>
      <c r="H13" s="21"/>
    </row>
    <row r="14" spans="1:8" ht="12.75">
      <c r="A14" t="s">
        <v>200</v>
      </c>
      <c r="B14" s="1">
        <v>13063</v>
      </c>
      <c r="C14" s="1"/>
      <c r="D14" s="1"/>
      <c r="E14" s="1"/>
      <c r="F14" s="1"/>
      <c r="G14" s="1"/>
      <c r="H14" s="21"/>
    </row>
    <row r="15" spans="1:8" ht="12.75">
      <c r="A15" t="s">
        <v>57</v>
      </c>
      <c r="B15" s="1">
        <v>1500</v>
      </c>
      <c r="C15" s="1">
        <v>1500</v>
      </c>
      <c r="D15" s="1">
        <v>1000</v>
      </c>
      <c r="E15" s="1">
        <v>1000</v>
      </c>
      <c r="F15" s="1">
        <v>800</v>
      </c>
      <c r="G15" s="1">
        <v>1136</v>
      </c>
      <c r="H15" s="21"/>
    </row>
    <row r="16" spans="1:10" ht="13.5" thickBot="1">
      <c r="A16" t="s">
        <v>58</v>
      </c>
      <c r="B16" s="3">
        <v>80000</v>
      </c>
      <c r="C16" s="3">
        <v>80000</v>
      </c>
      <c r="D16" s="3">
        <v>90000</v>
      </c>
      <c r="E16" s="3">
        <v>270000</v>
      </c>
      <c r="F16" s="3">
        <f>300000*9/12</f>
        <v>225000</v>
      </c>
      <c r="G16" s="3">
        <v>100000</v>
      </c>
      <c r="H16" s="21"/>
      <c r="J16" t="s">
        <v>1</v>
      </c>
    </row>
    <row r="17" spans="2:10" ht="12.75">
      <c r="B17" s="1">
        <f aca="true" t="shared" si="0" ref="B17:G17">SUM(B8:B16)</f>
        <v>165517</v>
      </c>
      <c r="C17" s="1">
        <f t="shared" si="0"/>
        <v>135685</v>
      </c>
      <c r="D17" s="1">
        <f t="shared" si="0"/>
        <v>143008</v>
      </c>
      <c r="E17" s="1">
        <f t="shared" si="0"/>
        <v>302847</v>
      </c>
      <c r="F17" s="1">
        <f t="shared" si="0"/>
        <v>306825</v>
      </c>
      <c r="G17" s="1">
        <f t="shared" si="0"/>
        <v>145088</v>
      </c>
      <c r="H17" s="13" t="s">
        <v>1</v>
      </c>
      <c r="J17" t="s">
        <v>1</v>
      </c>
    </row>
    <row r="18" spans="6:10" ht="12.75">
      <c r="F18" s="1"/>
      <c r="G18" s="1"/>
      <c r="H18" s="13" t="s">
        <v>1</v>
      </c>
      <c r="J18" t="s">
        <v>1</v>
      </c>
    </row>
    <row r="19" spans="7:8" ht="12.75">
      <c r="G19" s="1"/>
      <c r="H19" s="13" t="s">
        <v>1</v>
      </c>
    </row>
    <row r="20" spans="1:8" ht="13.5">
      <c r="A20" s="14" t="s">
        <v>113</v>
      </c>
      <c r="B20" s="15">
        <f aca="true" t="shared" si="1" ref="B20:G20">B17</f>
        <v>165517</v>
      </c>
      <c r="C20" s="15">
        <f t="shared" si="1"/>
        <v>135685</v>
      </c>
      <c r="D20" s="15">
        <f t="shared" si="1"/>
        <v>143008</v>
      </c>
      <c r="E20" s="15">
        <f t="shared" si="1"/>
        <v>302847</v>
      </c>
      <c r="F20" s="15">
        <f t="shared" si="1"/>
        <v>306825</v>
      </c>
      <c r="G20" s="15">
        <f t="shared" si="1"/>
        <v>145088</v>
      </c>
      <c r="H20" s="13" t="s">
        <v>1</v>
      </c>
    </row>
    <row r="21" ht="12.75">
      <c r="G21" s="1"/>
    </row>
  </sheetData>
  <printOptions/>
  <pageMargins left="0.35433070866141736" right="0.35433070866141736" top="0.3937007874015748" bottom="0.3937007874015748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E25" sqref="E25"/>
    </sheetView>
  </sheetViews>
  <sheetFormatPr defaultColWidth="9.140625" defaultRowHeight="12.75"/>
  <cols>
    <col min="1" max="1" width="40.57421875" style="0" customWidth="1"/>
    <col min="2" max="2" width="11.421875" style="0" customWidth="1"/>
    <col min="3" max="3" width="10.421875" style="0" customWidth="1"/>
    <col min="4" max="4" width="9.8515625" style="0" customWidth="1"/>
    <col min="5" max="5" width="10.00390625" style="0" customWidth="1"/>
    <col min="6" max="6" width="9.57421875" style="0" customWidth="1"/>
    <col min="8" max="8" width="12.140625" style="0" bestFit="1" customWidth="1"/>
  </cols>
  <sheetData>
    <row r="2" spans="1:6" ht="13.5">
      <c r="A2" s="9" t="s">
        <v>28</v>
      </c>
      <c r="B2" s="9"/>
      <c r="C2" s="9"/>
      <c r="D2" s="9"/>
      <c r="E2" s="9"/>
      <c r="F2" s="9"/>
    </row>
    <row r="3" spans="1:6" ht="13.5">
      <c r="A3" s="9" t="s">
        <v>187</v>
      </c>
      <c r="B3" s="9"/>
      <c r="C3" s="9"/>
      <c r="D3" s="9"/>
      <c r="E3" s="9"/>
      <c r="F3" s="9"/>
    </row>
    <row r="4" spans="1:6" ht="13.5">
      <c r="A4" s="9" t="s">
        <v>3</v>
      </c>
      <c r="B4" s="9"/>
      <c r="C4" s="9"/>
      <c r="D4" s="9"/>
      <c r="E4" s="9"/>
      <c r="F4" s="9"/>
    </row>
    <row r="5" ht="12.75" customHeight="1"/>
    <row r="6" spans="2:8" ht="12.75">
      <c r="B6" s="8">
        <v>2014</v>
      </c>
      <c r="C6" s="8">
        <v>2013</v>
      </c>
      <c r="D6" s="8">
        <v>2012</v>
      </c>
      <c r="E6" s="8">
        <v>2011</v>
      </c>
      <c r="F6" s="8">
        <v>2010</v>
      </c>
      <c r="G6" s="8">
        <v>2009</v>
      </c>
      <c r="H6" s="8"/>
    </row>
    <row r="8" spans="1:6" ht="12.75">
      <c r="A8" s="7" t="s">
        <v>114</v>
      </c>
      <c r="B8" s="7"/>
      <c r="C8" s="7"/>
      <c r="D8" s="7"/>
      <c r="E8" s="7"/>
      <c r="F8" s="7"/>
    </row>
    <row r="9" spans="1:6" ht="12.75">
      <c r="A9" s="11"/>
      <c r="B9" s="11"/>
      <c r="C9" s="11"/>
      <c r="D9" s="11"/>
      <c r="E9" s="11"/>
      <c r="F9" s="23"/>
    </row>
    <row r="10" spans="1:8" ht="12.75">
      <c r="A10" t="s">
        <v>182</v>
      </c>
      <c r="B10" s="1">
        <v>8696</v>
      </c>
      <c r="C10" s="1">
        <v>8525</v>
      </c>
      <c r="D10" s="1">
        <v>8358</v>
      </c>
      <c r="E10" s="1">
        <v>8194</v>
      </c>
      <c r="F10" s="1">
        <v>8194</v>
      </c>
      <c r="G10" s="1">
        <v>8034</v>
      </c>
      <c r="H10" s="19"/>
    </row>
    <row r="11" spans="1:8" ht="12.75">
      <c r="A11" t="s">
        <v>183</v>
      </c>
      <c r="B11" s="1">
        <v>25000</v>
      </c>
      <c r="C11" s="1">
        <v>25000</v>
      </c>
      <c r="D11" s="1"/>
      <c r="E11" s="1"/>
      <c r="F11" s="1"/>
      <c r="G11" s="1"/>
      <c r="H11" s="19"/>
    </row>
    <row r="12" spans="1:8" ht="13.5" thickBot="1">
      <c r="A12" t="s">
        <v>115</v>
      </c>
      <c r="B12" s="3">
        <v>500</v>
      </c>
      <c r="C12" s="3">
        <v>500</v>
      </c>
      <c r="D12" s="3">
        <v>500</v>
      </c>
      <c r="E12" s="3">
        <v>500</v>
      </c>
      <c r="F12" s="3">
        <v>444</v>
      </c>
      <c r="G12" s="3">
        <v>444</v>
      </c>
      <c r="H12" s="19"/>
    </row>
    <row r="13" spans="2:7" ht="12.75">
      <c r="B13" s="1">
        <f aca="true" t="shared" si="0" ref="B13:G13">SUM(B10:B12)</f>
        <v>34196</v>
      </c>
      <c r="C13" s="1">
        <f t="shared" si="0"/>
        <v>34025</v>
      </c>
      <c r="D13" s="1">
        <f t="shared" si="0"/>
        <v>8858</v>
      </c>
      <c r="E13" s="1">
        <f t="shared" si="0"/>
        <v>8694</v>
      </c>
      <c r="F13" s="1">
        <f t="shared" si="0"/>
        <v>8638</v>
      </c>
      <c r="G13" s="1">
        <f t="shared" si="0"/>
        <v>8478</v>
      </c>
    </row>
    <row r="14" spans="7:8" ht="12.75">
      <c r="G14" s="1"/>
      <c r="H14" t="s">
        <v>1</v>
      </c>
    </row>
    <row r="15" spans="1:8" ht="13.5">
      <c r="A15" s="14" t="s">
        <v>116</v>
      </c>
      <c r="B15" s="15">
        <f aca="true" t="shared" si="1" ref="B15:G15">B13</f>
        <v>34196</v>
      </c>
      <c r="C15" s="15">
        <f t="shared" si="1"/>
        <v>34025</v>
      </c>
      <c r="D15" s="15">
        <f t="shared" si="1"/>
        <v>8858</v>
      </c>
      <c r="E15" s="15">
        <f t="shared" si="1"/>
        <v>8694</v>
      </c>
      <c r="F15" s="15">
        <f t="shared" si="1"/>
        <v>8638</v>
      </c>
      <c r="G15" s="15">
        <f t="shared" si="1"/>
        <v>8478</v>
      </c>
      <c r="H15" t="s">
        <v>1</v>
      </c>
    </row>
    <row r="16" ht="12.75">
      <c r="G16" s="1"/>
    </row>
    <row r="17" ht="12.75">
      <c r="G17" s="1"/>
    </row>
  </sheetData>
  <printOptions/>
  <pageMargins left="0.35433070866141736" right="0.35433070866141736" top="0.3937007874015748" bottom="0.3937007874015748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5">
      <selection activeCell="B23" sqref="B23"/>
    </sheetView>
  </sheetViews>
  <sheetFormatPr defaultColWidth="9.140625" defaultRowHeight="12.75"/>
  <cols>
    <col min="1" max="1" width="31.00390625" style="0" customWidth="1"/>
    <col min="2" max="2" width="11.57421875" style="0" customWidth="1"/>
    <col min="3" max="3" width="10.28125" style="0" customWidth="1"/>
    <col min="4" max="4" width="10.8515625" style="0" customWidth="1"/>
    <col min="5" max="5" width="9.8515625" style="0" customWidth="1"/>
    <col min="6" max="6" width="10.140625" style="0" customWidth="1"/>
    <col min="7" max="7" width="10.00390625" style="0" customWidth="1"/>
    <col min="8" max="8" width="12.140625" style="0" bestFit="1" customWidth="1"/>
  </cols>
  <sheetData>
    <row r="1" spans="1:6" ht="13.5">
      <c r="A1" s="9" t="s">
        <v>28</v>
      </c>
      <c r="B1" s="9"/>
      <c r="C1" s="9"/>
      <c r="D1" s="9"/>
      <c r="E1" s="9"/>
      <c r="F1" s="9"/>
    </row>
    <row r="2" spans="1:6" ht="13.5">
      <c r="A2" s="9" t="s">
        <v>187</v>
      </c>
      <c r="B2" s="9"/>
      <c r="C2" s="9"/>
      <c r="D2" s="9"/>
      <c r="E2" s="9"/>
      <c r="F2" s="9"/>
    </row>
    <row r="3" spans="1:6" ht="13.5">
      <c r="A3" s="9" t="s">
        <v>3</v>
      </c>
      <c r="B3" s="9"/>
      <c r="C3" s="9"/>
      <c r="D3" s="9"/>
      <c r="E3" s="9"/>
      <c r="F3" s="9"/>
    </row>
    <row r="4" ht="12.75" customHeight="1"/>
    <row r="5" spans="2:8" ht="12.75">
      <c r="B5" s="8">
        <v>2014</v>
      </c>
      <c r="C5" s="8">
        <v>2013</v>
      </c>
      <c r="D5" s="8">
        <v>2012</v>
      </c>
      <c r="E5" s="8">
        <v>2011</v>
      </c>
      <c r="F5" s="8">
        <v>2010</v>
      </c>
      <c r="G5" s="8">
        <v>2009</v>
      </c>
      <c r="H5" s="8"/>
    </row>
    <row r="6" spans="1:6" ht="12.75">
      <c r="A6" s="7" t="s">
        <v>118</v>
      </c>
      <c r="B6" s="7"/>
      <c r="C6" s="7"/>
      <c r="D6" s="7"/>
      <c r="E6" s="7"/>
      <c r="F6" s="7"/>
    </row>
    <row r="7" ht="12.75">
      <c r="G7" s="1"/>
    </row>
    <row r="8" spans="1:7" ht="12.75">
      <c r="A8" s="11" t="s">
        <v>117</v>
      </c>
      <c r="B8" s="11"/>
      <c r="C8" s="11"/>
      <c r="D8" s="11"/>
      <c r="E8" s="11"/>
      <c r="F8" s="23"/>
      <c r="G8" s="1"/>
    </row>
    <row r="9" spans="1:8" ht="12.75">
      <c r="A9" t="s">
        <v>119</v>
      </c>
      <c r="B9" s="1">
        <v>2800</v>
      </c>
      <c r="C9" s="1">
        <v>2800</v>
      </c>
      <c r="D9" s="1">
        <v>2200</v>
      </c>
      <c r="E9" s="1">
        <v>2296</v>
      </c>
      <c r="F9" s="1">
        <v>2296</v>
      </c>
      <c r="G9" s="1">
        <v>2296</v>
      </c>
      <c r="H9" s="19"/>
    </row>
    <row r="10" spans="1:8" ht="12.75">
      <c r="A10" t="s">
        <v>196</v>
      </c>
      <c r="B10" s="1">
        <v>2500</v>
      </c>
      <c r="C10" s="1"/>
      <c r="D10" s="1"/>
      <c r="E10" s="1"/>
      <c r="F10" s="1"/>
      <c r="G10" s="1"/>
      <c r="H10" s="19"/>
    </row>
    <row r="11" spans="1:8" ht="12.75">
      <c r="A11" t="s">
        <v>59</v>
      </c>
      <c r="B11" s="1">
        <v>3200</v>
      </c>
      <c r="C11" s="1">
        <v>3200</v>
      </c>
      <c r="D11" s="1">
        <v>3200</v>
      </c>
      <c r="E11" s="1">
        <v>3200</v>
      </c>
      <c r="F11" s="1">
        <v>3149</v>
      </c>
      <c r="G11" s="1">
        <v>3087</v>
      </c>
      <c r="H11" s="19"/>
    </row>
    <row r="12" spans="1:8" ht="12.75">
      <c r="A12" t="s">
        <v>120</v>
      </c>
      <c r="B12" s="1">
        <v>15000</v>
      </c>
      <c r="C12" s="1">
        <v>10000</v>
      </c>
      <c r="D12" s="1">
        <v>10000</v>
      </c>
      <c r="E12" s="1">
        <v>10000</v>
      </c>
      <c r="F12" s="1">
        <v>60000</v>
      </c>
      <c r="G12" s="1">
        <v>35000</v>
      </c>
      <c r="H12" s="19"/>
    </row>
    <row r="13" spans="1:8" ht="12.75">
      <c r="A13" t="s">
        <v>121</v>
      </c>
      <c r="B13" s="1">
        <v>1200</v>
      </c>
      <c r="C13" s="1">
        <v>1200</v>
      </c>
      <c r="D13" s="1">
        <v>1200</v>
      </c>
      <c r="E13" s="1">
        <v>1200</v>
      </c>
      <c r="F13" s="1">
        <v>1122</v>
      </c>
      <c r="G13" s="1">
        <v>1100</v>
      </c>
      <c r="H13" s="19"/>
    </row>
    <row r="14" spans="1:8" ht="12.75">
      <c r="A14" t="s">
        <v>60</v>
      </c>
      <c r="B14" s="1">
        <v>15000</v>
      </c>
      <c r="C14" s="1">
        <v>12500</v>
      </c>
      <c r="D14" s="1">
        <v>12500</v>
      </c>
      <c r="E14" s="1">
        <v>10000</v>
      </c>
      <c r="F14" s="1">
        <v>10000</v>
      </c>
      <c r="G14" s="1">
        <v>10000</v>
      </c>
      <c r="H14" s="19"/>
    </row>
    <row r="15" spans="1:8" ht="12.75">
      <c r="A15" t="s">
        <v>122</v>
      </c>
      <c r="B15" s="1"/>
      <c r="C15" s="1">
        <v>5000</v>
      </c>
      <c r="D15" s="1">
        <v>5000</v>
      </c>
      <c r="E15" s="1">
        <v>5000</v>
      </c>
      <c r="F15" s="1">
        <v>8000</v>
      </c>
      <c r="G15" s="1">
        <v>14400</v>
      </c>
      <c r="H15" s="19"/>
    </row>
    <row r="16" spans="1:8" ht="12.75">
      <c r="A16" t="s">
        <v>123</v>
      </c>
      <c r="B16" s="1"/>
      <c r="C16" s="1">
        <v>500</v>
      </c>
      <c r="D16" s="1">
        <v>500</v>
      </c>
      <c r="E16" s="1">
        <v>500</v>
      </c>
      <c r="F16" s="1">
        <v>800</v>
      </c>
      <c r="G16" s="1">
        <v>1460</v>
      </c>
      <c r="H16" s="19"/>
    </row>
    <row r="17" spans="1:8" ht="12.75">
      <c r="A17" t="s">
        <v>161</v>
      </c>
      <c r="B17" s="1">
        <v>150</v>
      </c>
      <c r="C17" s="1">
        <v>150</v>
      </c>
      <c r="D17" s="1">
        <v>150</v>
      </c>
      <c r="E17" s="1">
        <v>200</v>
      </c>
      <c r="F17" s="1">
        <v>400</v>
      </c>
      <c r="G17" s="1">
        <v>634</v>
      </c>
      <c r="H17" s="19"/>
    </row>
    <row r="18" spans="1:8" ht="12.75">
      <c r="A18" t="s">
        <v>61</v>
      </c>
      <c r="B18" s="1">
        <v>2100</v>
      </c>
      <c r="C18" s="1">
        <v>2000</v>
      </c>
      <c r="D18" s="1">
        <v>2000</v>
      </c>
      <c r="E18" s="1">
        <v>2000</v>
      </c>
      <c r="F18" s="1">
        <v>3500</v>
      </c>
      <c r="G18" s="1">
        <v>3500</v>
      </c>
      <c r="H18" s="19"/>
    </row>
    <row r="19" spans="1:8" ht="12.75">
      <c r="A19" t="s">
        <v>184</v>
      </c>
      <c r="B19" s="16">
        <v>15000</v>
      </c>
      <c r="C19" s="16">
        <v>15000</v>
      </c>
      <c r="D19" s="16">
        <v>15000</v>
      </c>
      <c r="E19" s="16">
        <v>20000</v>
      </c>
      <c r="F19" s="1">
        <v>12000</v>
      </c>
      <c r="G19" s="1">
        <v>10851</v>
      </c>
      <c r="H19" s="19"/>
    </row>
    <row r="20" spans="1:8" ht="12.75">
      <c r="A20" t="s">
        <v>124</v>
      </c>
      <c r="B20" s="1">
        <v>300</v>
      </c>
      <c r="C20" s="1">
        <v>300</v>
      </c>
      <c r="D20" s="1">
        <v>300</v>
      </c>
      <c r="E20" s="1">
        <v>700</v>
      </c>
      <c r="F20" s="1">
        <v>500</v>
      </c>
      <c r="G20" s="1">
        <v>2000</v>
      </c>
      <c r="H20" s="19"/>
    </row>
    <row r="21" spans="1:8" ht="12.75">
      <c r="A21" t="s">
        <v>62</v>
      </c>
      <c r="B21" s="1">
        <v>100</v>
      </c>
      <c r="C21" s="1">
        <v>250</v>
      </c>
      <c r="D21" s="1">
        <v>250</v>
      </c>
      <c r="E21" s="1">
        <v>400</v>
      </c>
      <c r="F21" s="1">
        <v>400</v>
      </c>
      <c r="G21" s="1">
        <v>400</v>
      </c>
      <c r="H21" s="19"/>
    </row>
    <row r="22" spans="1:8" ht="13.5" thickBot="1">
      <c r="A22" t="s">
        <v>128</v>
      </c>
      <c r="B22" s="3">
        <v>5000</v>
      </c>
      <c r="C22" s="3">
        <v>5000</v>
      </c>
      <c r="D22" s="3">
        <v>7000</v>
      </c>
      <c r="E22" s="3">
        <v>0</v>
      </c>
      <c r="F22" s="3"/>
      <c r="G22" s="3"/>
      <c r="H22" s="19"/>
    </row>
    <row r="23" spans="2:8" ht="12.75">
      <c r="B23" s="1">
        <f aca="true" t="shared" si="0" ref="B23:G23">SUM(B9:B22)</f>
        <v>62350</v>
      </c>
      <c r="C23" s="1">
        <f t="shared" si="0"/>
        <v>57900</v>
      </c>
      <c r="D23" s="1">
        <f t="shared" si="0"/>
        <v>59300</v>
      </c>
      <c r="E23" s="1">
        <f t="shared" si="0"/>
        <v>55496</v>
      </c>
      <c r="F23" s="1">
        <f t="shared" si="0"/>
        <v>102167</v>
      </c>
      <c r="G23" s="1">
        <f t="shared" si="0"/>
        <v>84728</v>
      </c>
      <c r="H23" t="s">
        <v>1</v>
      </c>
    </row>
    <row r="24" spans="6:8" ht="12.75">
      <c r="F24" s="1"/>
      <c r="G24" s="1"/>
      <c r="H24" t="s">
        <v>1</v>
      </c>
    </row>
    <row r="25" spans="1:8" ht="13.5">
      <c r="A25" s="14" t="s">
        <v>162</v>
      </c>
      <c r="B25" s="15">
        <f aca="true" t="shared" si="1" ref="B25:G25">B23</f>
        <v>62350</v>
      </c>
      <c r="C25" s="15">
        <f t="shared" si="1"/>
        <v>57900</v>
      </c>
      <c r="D25" s="15">
        <f t="shared" si="1"/>
        <v>59300</v>
      </c>
      <c r="E25" s="15">
        <f t="shared" si="1"/>
        <v>55496</v>
      </c>
      <c r="F25" s="15">
        <f t="shared" si="1"/>
        <v>102167</v>
      </c>
      <c r="G25" s="15">
        <f t="shared" si="1"/>
        <v>84728</v>
      </c>
      <c r="H25" t="s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B17" sqref="B17"/>
    </sheetView>
  </sheetViews>
  <sheetFormatPr defaultColWidth="9.140625" defaultRowHeight="12.75"/>
  <cols>
    <col min="1" max="1" width="41.7109375" style="0" customWidth="1"/>
    <col min="2" max="2" width="10.8515625" style="0" customWidth="1"/>
    <col min="3" max="3" width="11.140625" style="0" customWidth="1"/>
    <col min="4" max="4" width="11.00390625" style="0" customWidth="1"/>
    <col min="5" max="6" width="10.8515625" style="0" customWidth="1"/>
    <col min="7" max="7" width="10.28125" style="0" customWidth="1"/>
    <col min="8" max="8" width="13.7109375" style="0" customWidth="1"/>
  </cols>
  <sheetData>
    <row r="2" spans="1:6" ht="13.5">
      <c r="A2" s="9" t="s">
        <v>28</v>
      </c>
      <c r="B2" s="9"/>
      <c r="C2" s="9"/>
      <c r="D2" s="9"/>
      <c r="E2" s="9"/>
      <c r="F2" s="9"/>
    </row>
    <row r="3" spans="1:6" ht="13.5">
      <c r="A3" s="9" t="s">
        <v>187</v>
      </c>
      <c r="B3" s="9"/>
      <c r="C3" s="9"/>
      <c r="D3" s="9"/>
      <c r="E3" s="9"/>
      <c r="F3" s="9"/>
    </row>
    <row r="4" spans="1:6" ht="13.5">
      <c r="A4" s="9" t="s">
        <v>3</v>
      </c>
      <c r="B4" s="9"/>
      <c r="C4" s="9"/>
      <c r="D4" s="9"/>
      <c r="E4" s="9"/>
      <c r="F4" s="9"/>
    </row>
    <row r="5" ht="12.75" customHeight="1"/>
    <row r="6" spans="2:8" ht="12.75">
      <c r="B6" s="8">
        <v>2014</v>
      </c>
      <c r="C6" s="8">
        <v>2013</v>
      </c>
      <c r="D6" s="8">
        <v>2012</v>
      </c>
      <c r="E6" s="8">
        <v>2011</v>
      </c>
      <c r="F6" s="8">
        <v>2010</v>
      </c>
      <c r="G6" s="8">
        <v>2009</v>
      </c>
      <c r="H6" s="8"/>
    </row>
    <row r="8" spans="1:6" ht="12.75">
      <c r="A8" s="7" t="s">
        <v>163</v>
      </c>
      <c r="B8" s="7"/>
      <c r="C8" s="7"/>
      <c r="D8" s="7"/>
      <c r="E8" s="7"/>
      <c r="F8" s="7"/>
    </row>
    <row r="9" spans="1:6" ht="12.75">
      <c r="A9" s="11" t="s">
        <v>9</v>
      </c>
      <c r="B9" s="11"/>
      <c r="C9" s="11"/>
      <c r="D9" s="11"/>
      <c r="E9" s="11"/>
      <c r="F9" s="23"/>
    </row>
    <row r="10" spans="1:8" ht="12.75">
      <c r="A10" t="s">
        <v>16</v>
      </c>
      <c r="B10" s="1">
        <v>5500</v>
      </c>
      <c r="C10" s="1">
        <v>6500</v>
      </c>
      <c r="D10" s="1">
        <v>3100</v>
      </c>
      <c r="E10" s="1">
        <v>3064</v>
      </c>
      <c r="F10" s="1">
        <v>3004</v>
      </c>
      <c r="G10" s="1">
        <v>3004</v>
      </c>
      <c r="H10" s="19"/>
    </row>
    <row r="11" spans="1:8" ht="12.75">
      <c r="A11" t="s">
        <v>17</v>
      </c>
      <c r="B11" s="1">
        <v>70</v>
      </c>
      <c r="C11" s="1">
        <v>70</v>
      </c>
      <c r="D11" s="1">
        <v>70</v>
      </c>
      <c r="E11" s="1">
        <v>70</v>
      </c>
      <c r="F11" s="1">
        <v>65</v>
      </c>
      <c r="G11" s="1">
        <v>65</v>
      </c>
      <c r="H11" s="19"/>
    </row>
    <row r="12" spans="1:8" ht="12.75">
      <c r="A12" t="s">
        <v>125</v>
      </c>
      <c r="B12" s="1">
        <v>400</v>
      </c>
      <c r="C12" s="1">
        <v>400</v>
      </c>
      <c r="D12" s="1">
        <v>300</v>
      </c>
      <c r="E12" s="1">
        <v>460</v>
      </c>
      <c r="F12" s="1">
        <v>460</v>
      </c>
      <c r="G12" s="1">
        <v>458</v>
      </c>
      <c r="H12" s="19"/>
    </row>
    <row r="13" spans="1:8" ht="12.75">
      <c r="A13" t="s">
        <v>126</v>
      </c>
      <c r="B13" s="1">
        <v>2500</v>
      </c>
      <c r="C13" s="1">
        <v>3500</v>
      </c>
      <c r="D13" s="1">
        <v>1000</v>
      </c>
      <c r="E13" s="1">
        <v>1500</v>
      </c>
      <c r="F13" s="1">
        <v>414</v>
      </c>
      <c r="G13" s="1">
        <v>406</v>
      </c>
      <c r="H13" s="19"/>
    </row>
    <row r="14" spans="1:8" ht="13.5" thickBot="1">
      <c r="A14" t="s">
        <v>127</v>
      </c>
      <c r="B14" s="3">
        <v>6300</v>
      </c>
      <c r="C14" s="3">
        <v>6733</v>
      </c>
      <c r="D14" s="3">
        <v>6700</v>
      </c>
      <c r="E14" s="3">
        <v>6500</v>
      </c>
      <c r="F14" s="3">
        <v>6053</v>
      </c>
      <c r="G14" s="3">
        <v>6053</v>
      </c>
      <c r="H14" s="19"/>
    </row>
    <row r="15" spans="2:8" ht="12.75">
      <c r="B15" s="1">
        <f aca="true" t="shared" si="0" ref="B15:G15">SUM(B10:B14)</f>
        <v>14770</v>
      </c>
      <c r="C15" s="1">
        <f t="shared" si="0"/>
        <v>17203</v>
      </c>
      <c r="D15" s="1">
        <f t="shared" si="0"/>
        <v>11170</v>
      </c>
      <c r="E15" s="1">
        <f t="shared" si="0"/>
        <v>11594</v>
      </c>
      <c r="F15" s="1">
        <f t="shared" si="0"/>
        <v>9996</v>
      </c>
      <c r="G15" s="1">
        <f t="shared" si="0"/>
        <v>9986</v>
      </c>
      <c r="H15" t="s">
        <v>1</v>
      </c>
    </row>
    <row r="16" spans="6:8" ht="12.75">
      <c r="F16" s="1"/>
      <c r="G16" s="1"/>
      <c r="H16" t="s">
        <v>1</v>
      </c>
    </row>
    <row r="17" spans="1:8" ht="13.5">
      <c r="A17" s="14" t="s">
        <v>164</v>
      </c>
      <c r="B17" s="15">
        <f>B15+'Expenses-Recreational'!B25</f>
        <v>77120</v>
      </c>
      <c r="C17" s="15">
        <f>C15+'Expenses-Recreational'!C25</f>
        <v>75103</v>
      </c>
      <c r="D17" s="15">
        <f>D15+'Expenses-Recreational'!D25</f>
        <v>70470</v>
      </c>
      <c r="E17" s="15">
        <f>E15+'Expenses-Recreational'!E25</f>
        <v>67090</v>
      </c>
      <c r="F17" s="15">
        <f>F15+'Expenses-Recreational'!F25</f>
        <v>112163</v>
      </c>
      <c r="G17" s="15">
        <f>G15+'Expenses-Recreational'!G25</f>
        <v>94714</v>
      </c>
      <c r="H17" t="s">
        <v>1</v>
      </c>
    </row>
  </sheetData>
  <printOptions/>
  <pageMargins left="0.7480314960629921" right="0" top="0.984251968503937" bottom="0.984251968503937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0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28.8515625" style="0" customWidth="1"/>
    <col min="2" max="2" width="12.28125" style="0" customWidth="1"/>
    <col min="3" max="3" width="11.7109375" style="0" customWidth="1"/>
    <col min="4" max="4" width="12.7109375" style="0" customWidth="1"/>
    <col min="5" max="5" width="12.421875" style="0" customWidth="1"/>
    <col min="6" max="7" width="11.28125" style="0" customWidth="1"/>
  </cols>
  <sheetData>
    <row r="2" spans="1:6" ht="13.5">
      <c r="A2" s="9" t="s">
        <v>28</v>
      </c>
      <c r="B2" s="9"/>
      <c r="C2" s="9"/>
      <c r="D2" s="9"/>
      <c r="E2" s="9"/>
      <c r="F2" s="9"/>
    </row>
    <row r="3" spans="1:6" ht="13.5">
      <c r="A3" s="9" t="s">
        <v>187</v>
      </c>
      <c r="B3" s="9"/>
      <c r="C3" s="9"/>
      <c r="D3" s="9"/>
      <c r="E3" s="9"/>
      <c r="F3" s="9"/>
    </row>
    <row r="4" spans="1:6" ht="13.5">
      <c r="A4" s="9" t="s">
        <v>18</v>
      </c>
      <c r="B4" s="9"/>
      <c r="C4" s="9"/>
      <c r="D4" s="9"/>
      <c r="E4" s="9"/>
      <c r="F4" s="9"/>
    </row>
    <row r="5" ht="12.75" customHeight="1"/>
    <row r="6" spans="2:7" ht="12.75">
      <c r="B6" s="8">
        <v>2014</v>
      </c>
      <c r="C6" s="8">
        <v>2013</v>
      </c>
      <c r="D6" s="8">
        <v>2012</v>
      </c>
      <c r="E6" s="8">
        <v>2011</v>
      </c>
      <c r="F6" s="8">
        <v>2010</v>
      </c>
      <c r="G6" s="8">
        <v>2009</v>
      </c>
    </row>
    <row r="8" spans="1:7" ht="12.75">
      <c r="A8" s="12" t="s">
        <v>19</v>
      </c>
      <c r="B8" s="1">
        <f>Revenue!B52</f>
        <v>2070854.77</v>
      </c>
      <c r="C8" s="1">
        <f>Revenue!C52</f>
        <v>2179763.23</v>
      </c>
      <c r="D8" s="1">
        <f>Revenue!D52</f>
        <v>1828437.24</v>
      </c>
      <c r="E8" s="1">
        <f>Revenue!E52</f>
        <v>2086369.433</v>
      </c>
      <c r="F8" s="1">
        <f>Revenue!F52</f>
        <v>2051995</v>
      </c>
      <c r="G8" s="1">
        <f>Revenue!G52</f>
        <v>2097991</v>
      </c>
    </row>
    <row r="9" ht="12.75">
      <c r="G9" s="1"/>
    </row>
    <row r="10" spans="1:7" ht="12.75">
      <c r="A10" s="12" t="s">
        <v>3</v>
      </c>
      <c r="B10" s="12"/>
      <c r="C10" s="12"/>
      <c r="D10" s="12"/>
      <c r="E10" s="12"/>
      <c r="F10" s="12"/>
      <c r="G10" s="1"/>
    </row>
    <row r="11" spans="1:7" ht="12.75">
      <c r="A11" t="s">
        <v>165</v>
      </c>
      <c r="B11" s="1">
        <f>'Expenses-General'!B63</f>
        <v>549004</v>
      </c>
      <c r="C11" s="1">
        <f>'Expenses-General'!C63</f>
        <v>521135</v>
      </c>
      <c r="D11" s="1">
        <f>'Expenses-General'!D63</f>
        <v>483553</v>
      </c>
      <c r="E11" s="1">
        <f>'Expenses-General'!E63</f>
        <v>466757</v>
      </c>
      <c r="F11" s="1">
        <f>'Expenses-General'!F63</f>
        <v>435776</v>
      </c>
      <c r="G11" s="1">
        <f>'Expenses-General'!G63</f>
        <v>413157</v>
      </c>
    </row>
    <row r="12" spans="1:7" ht="12.75">
      <c r="A12" t="s">
        <v>166</v>
      </c>
      <c r="B12" s="1">
        <f>'Expenses-Public Security'!B40</f>
        <v>300038</v>
      </c>
      <c r="C12" s="1">
        <f>'Expenses-Public Security'!C40</f>
        <v>371299</v>
      </c>
      <c r="D12" s="1">
        <f>'Expenses-Public Security'!D40</f>
        <v>290847</v>
      </c>
      <c r="E12" s="1">
        <f>'Expenses-Public Security'!E40</f>
        <v>190839</v>
      </c>
      <c r="F12" s="1">
        <f>'Expenses-Public Security'!F40</f>
        <v>166531</v>
      </c>
      <c r="G12" s="1">
        <f>'Expenses-Public Security'!G40</f>
        <v>164012</v>
      </c>
    </row>
    <row r="13" spans="1:7" ht="12.75">
      <c r="A13" t="s">
        <v>2</v>
      </c>
      <c r="B13" s="1">
        <f>'Expenses-Transportation'!B58</f>
        <v>944980</v>
      </c>
      <c r="C13" s="1">
        <f>'Expenses-Transportation'!C58</f>
        <v>1042516</v>
      </c>
      <c r="D13" s="1">
        <f>'Expenses-Transportation'!D58</f>
        <v>824951</v>
      </c>
      <c r="E13" s="1">
        <f>'Expenses-Transportation'!E58</f>
        <v>1039090</v>
      </c>
      <c r="F13" s="1">
        <f>'Expenses-Transportation'!F58</f>
        <v>935350</v>
      </c>
      <c r="G13" s="1">
        <f>'Expenses-Transportation'!G58</f>
        <v>1121759</v>
      </c>
    </row>
    <row r="14" spans="1:7" ht="12.75">
      <c r="A14" t="s">
        <v>201</v>
      </c>
      <c r="B14" s="1">
        <f>'Expenses-Environmental Health'!B20</f>
        <v>165517</v>
      </c>
      <c r="C14" s="1">
        <f>'Expenses-Environmental Health'!C20</f>
        <v>135685</v>
      </c>
      <c r="D14" s="1">
        <f>'Expenses-Environmental Health'!D20</f>
        <v>143008</v>
      </c>
      <c r="E14" s="1">
        <f>'Expenses-Environmental Health'!E20</f>
        <v>302847</v>
      </c>
      <c r="F14" s="1">
        <f>'Expenses-Environmental Health'!F20</f>
        <v>306825</v>
      </c>
      <c r="G14" s="1">
        <f>'Expenses-Environmental Health'!G20</f>
        <v>145088</v>
      </c>
    </row>
    <row r="15" spans="1:7" ht="12.75">
      <c r="A15" t="s">
        <v>167</v>
      </c>
      <c r="B15" s="1">
        <f>'Expenses-Planning'!B15</f>
        <v>34196</v>
      </c>
      <c r="C15" s="1">
        <f>'Expenses-Planning'!C15</f>
        <v>34025</v>
      </c>
      <c r="D15" s="1">
        <f>'Expenses-Planning'!D15</f>
        <v>8858</v>
      </c>
      <c r="E15" s="1">
        <f>'Expenses-Planning'!E15</f>
        <v>8694</v>
      </c>
      <c r="F15" s="1">
        <f>'Expenses-Planning'!F15</f>
        <v>8638</v>
      </c>
      <c r="G15" s="1">
        <f>'Expenses-Planning'!G15</f>
        <v>8478</v>
      </c>
    </row>
    <row r="16" spans="1:7" ht="13.5" thickBot="1">
      <c r="A16" t="s">
        <v>168</v>
      </c>
      <c r="B16" s="3">
        <f>'Expenses-Culture'!B17</f>
        <v>77120</v>
      </c>
      <c r="C16" s="3">
        <f>'Expenses-Culture'!C17</f>
        <v>75103</v>
      </c>
      <c r="D16" s="3">
        <f>'Expenses-Culture'!D17</f>
        <v>70470</v>
      </c>
      <c r="E16" s="3">
        <f>'Expenses-Culture'!E17</f>
        <v>67090</v>
      </c>
      <c r="F16" s="3">
        <f>'Expenses-Culture'!F17</f>
        <v>112163</v>
      </c>
      <c r="G16" s="3">
        <f>'Expenses-Culture'!G17</f>
        <v>94714</v>
      </c>
    </row>
    <row r="17" spans="2:7" ht="12.75">
      <c r="B17" s="1">
        <f aca="true" t="shared" si="0" ref="B17:G17">SUM(B11:B16)</f>
        <v>2070855</v>
      </c>
      <c r="C17" s="1">
        <f t="shared" si="0"/>
        <v>2179763</v>
      </c>
      <c r="D17" s="1">
        <f t="shared" si="0"/>
        <v>1821687</v>
      </c>
      <c r="E17" s="1">
        <f t="shared" si="0"/>
        <v>2075317</v>
      </c>
      <c r="F17" s="1">
        <f t="shared" si="0"/>
        <v>1965283</v>
      </c>
      <c r="G17" s="1">
        <f t="shared" si="0"/>
        <v>1947208</v>
      </c>
    </row>
    <row r="18" ht="12.75">
      <c r="G18" s="1"/>
    </row>
    <row r="19" spans="1:7" ht="13.5" thickBot="1">
      <c r="A19" s="12" t="s">
        <v>169</v>
      </c>
      <c r="B19" s="18">
        <f aca="true" t="shared" si="1" ref="B19:G19">B8-B17</f>
        <v>-0.22999999998137355</v>
      </c>
      <c r="C19" s="18">
        <f t="shared" si="1"/>
        <v>0.22999999998137355</v>
      </c>
      <c r="D19" s="18">
        <f t="shared" si="1"/>
        <v>6750.239999999991</v>
      </c>
      <c r="E19" s="18">
        <f t="shared" si="1"/>
        <v>11052.43299999996</v>
      </c>
      <c r="F19" s="18">
        <f t="shared" si="1"/>
        <v>86712</v>
      </c>
      <c r="G19" s="18">
        <f t="shared" si="1"/>
        <v>150783</v>
      </c>
    </row>
    <row r="20" ht="13.5" thickTop="1">
      <c r="G20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CONNELLY &amp; KOSHY CHARTERED ACCOUNTANTS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imbeaul</dc:creator>
  <cp:keywords/>
  <dc:description/>
  <cp:lastModifiedBy>User</cp:lastModifiedBy>
  <cp:lastPrinted>2013-12-04T22:08:12Z</cp:lastPrinted>
  <dcterms:created xsi:type="dcterms:W3CDTF">2008-12-01T21:06:53Z</dcterms:created>
  <dcterms:modified xsi:type="dcterms:W3CDTF">2014-01-07T17:09:53Z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</Properties>
</file>